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chavezs\Documents\GOBER CRIS\PAAC\"/>
    </mc:Choice>
  </mc:AlternateContent>
  <xr:revisionPtr revIDLastSave="0" documentId="13_ncr:1_{5CB541B5-C42C-4E05-82F8-DEF4DD702B20}" xr6:coauthVersionLast="45" xr6:coauthVersionMax="45" xr10:uidLastSave="{00000000-0000-0000-0000-000000000000}"/>
  <bookViews>
    <workbookView xWindow="-120" yWindow="-120" windowWidth="20730" windowHeight="11160" tabRatio="786" firstSheet="1" activeTab="2" xr2:uid="{00000000-000D-0000-FFFF-FFFF00000000}"/>
  </bookViews>
  <sheets>
    <sheet name="Gestión de Riesgos" sheetId="28" r:id="rId1"/>
    <sheet name="Riesgos de Corrupción" sheetId="29" r:id="rId2"/>
    <sheet name="Racionalización de Trámites" sheetId="31"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s>
  <definedNames>
    <definedName name="_xlnm._FilterDatabase" localSheetId="0" hidden="1">'Gestión de Riesgos'!$A$9:$F$9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sino" localSheetId="1">[1]Hoja2!$AK$3:$AK$4</definedName>
    <definedName name="SiNo">[4]Hoja2!$AK$3:$AK$4</definedName>
  </definedNames>
  <calcPr calcId="181029"/>
</workbook>
</file>

<file path=xl/calcChain.xml><?xml version="1.0" encoding="utf-8"?>
<calcChain xmlns="http://schemas.openxmlformats.org/spreadsheetml/2006/main">
  <c r="AS43" i="29" l="1"/>
  <c r="AQ43" i="29"/>
  <c r="AO43" i="29"/>
  <c r="AM43" i="29"/>
  <c r="AK43" i="29"/>
  <c r="AI43" i="29"/>
  <c r="AS40" i="29"/>
  <c r="AQ40" i="29"/>
  <c r="AO40" i="29"/>
  <c r="AM40" i="29"/>
  <c r="AK40" i="29"/>
  <c r="AI40" i="29"/>
  <c r="BI35" i="29"/>
  <c r="BC39" i="29"/>
  <c r="AV37" i="29"/>
  <c r="AX37" i="29" s="1"/>
  <c r="AV36" i="29"/>
  <c r="AX36" i="29" s="1"/>
  <c r="BI44" i="29" l="1"/>
  <c r="BI40" i="29"/>
  <c r="BI32" i="29"/>
  <c r="BE11" i="29"/>
  <c r="BF11" i="29" s="1"/>
  <c r="BE13" i="29"/>
  <c r="BF13" i="29" s="1"/>
  <c r="BE15" i="29"/>
  <c r="BF15" i="29" s="1"/>
  <c r="BE17" i="29"/>
  <c r="BF17" i="29" s="1"/>
  <c r="BE19" i="29"/>
  <c r="BF19" i="29" s="1"/>
  <c r="BE21" i="29"/>
  <c r="BF21" i="29" s="1"/>
  <c r="BE23" i="29"/>
  <c r="BF23" i="29" s="1"/>
  <c r="BE25" i="29"/>
  <c r="BF25" i="29" s="1"/>
  <c r="BE28" i="29"/>
  <c r="BF28" i="29" s="1"/>
  <c r="BC48" i="29"/>
  <c r="BC46" i="29"/>
  <c r="BC34" i="29"/>
  <c r="BC26" i="29"/>
  <c r="BE26" i="29" s="1"/>
  <c r="BF26" i="29" s="1"/>
  <c r="BC22" i="29"/>
  <c r="BE22" i="29" s="1"/>
  <c r="BF22" i="29" s="1"/>
  <c r="BC18" i="29"/>
  <c r="BE18" i="29" s="1"/>
  <c r="BF18" i="29" s="1"/>
  <c r="BC16" i="29"/>
  <c r="BE16" i="29" s="1"/>
  <c r="BF16" i="29" s="1"/>
  <c r="AU48" i="29" l="1"/>
  <c r="AU12" i="29"/>
  <c r="AU13" i="29"/>
  <c r="AU14" i="29"/>
  <c r="AU15" i="29"/>
  <c r="AU16" i="29"/>
  <c r="AU17" i="29"/>
  <c r="AU18" i="29"/>
  <c r="AU19" i="29"/>
  <c r="AU20" i="29"/>
  <c r="AU21" i="29"/>
  <c r="AU22" i="29"/>
  <c r="AU23" i="29"/>
  <c r="AU24" i="29"/>
  <c r="AU25" i="29"/>
  <c r="AU26" i="29"/>
  <c r="AU27" i="29"/>
  <c r="AU28" i="29"/>
  <c r="AU29" i="29"/>
  <c r="AU30" i="29"/>
  <c r="AU31" i="29"/>
  <c r="AU32" i="29"/>
  <c r="AU33" i="29"/>
  <c r="AU34" i="29"/>
  <c r="AU35" i="29"/>
  <c r="AU38" i="29"/>
  <c r="AU39" i="29"/>
  <c r="AU40" i="29"/>
  <c r="AV40" i="29" s="1"/>
  <c r="AX40" i="29" s="1"/>
  <c r="AU41" i="29"/>
  <c r="AU42" i="29"/>
  <c r="AV42" i="29" s="1"/>
  <c r="AX42" i="29" s="1"/>
  <c r="AU43" i="29"/>
  <c r="AV43" i="29" s="1"/>
  <c r="AX43" i="29" s="1"/>
  <c r="AU44" i="29"/>
  <c r="AU45" i="29"/>
  <c r="AU46" i="29"/>
  <c r="AU47" i="29"/>
  <c r="AS31" i="29"/>
  <c r="AS32" i="29"/>
  <c r="AS33" i="29"/>
  <c r="AS34" i="29"/>
  <c r="AS35" i="29"/>
  <c r="AS38" i="29"/>
  <c r="AS39" i="29"/>
  <c r="AS44" i="29"/>
  <c r="AS45" i="29"/>
  <c r="AS46" i="29"/>
  <c r="AS47" i="29"/>
  <c r="AS48" i="29"/>
  <c r="AS30" i="29"/>
  <c r="AS29" i="29"/>
  <c r="AS28" i="29"/>
  <c r="AS27" i="29"/>
  <c r="AS26" i="29"/>
  <c r="AS25" i="29"/>
  <c r="AS24" i="29"/>
  <c r="AS23" i="29"/>
  <c r="AS22" i="29"/>
  <c r="AS21" i="29"/>
  <c r="AS20" i="29"/>
  <c r="AS19" i="29"/>
  <c r="AS18" i="29"/>
  <c r="AS17" i="29"/>
  <c r="AS16" i="29"/>
  <c r="AS15" i="29"/>
  <c r="AS14" i="29"/>
  <c r="AS13" i="29"/>
  <c r="AS12" i="29"/>
  <c r="AS11" i="29"/>
  <c r="AQ48" i="29"/>
  <c r="AQ47" i="29"/>
  <c r="AQ46" i="29"/>
  <c r="AQ45" i="29"/>
  <c r="AQ44" i="29"/>
  <c r="AQ39" i="29"/>
  <c r="AQ38" i="29"/>
  <c r="AQ35" i="29"/>
  <c r="AQ34" i="29"/>
  <c r="AQ33" i="29"/>
  <c r="AQ32" i="29"/>
  <c r="AQ31" i="29"/>
  <c r="AQ30" i="29"/>
  <c r="AQ29" i="29"/>
  <c r="AQ28" i="29"/>
  <c r="AQ27" i="29"/>
  <c r="AQ26" i="29"/>
  <c r="AQ25" i="29"/>
  <c r="AQ24" i="29"/>
  <c r="AQ23" i="29"/>
  <c r="AQ22" i="29"/>
  <c r="AQ21" i="29"/>
  <c r="AQ20" i="29"/>
  <c r="AQ19" i="29"/>
  <c r="AQ18" i="29"/>
  <c r="AQ17" i="29"/>
  <c r="AQ16" i="29"/>
  <c r="AQ15" i="29"/>
  <c r="AQ14" i="29"/>
  <c r="AQ13" i="29"/>
  <c r="AQ12" i="29"/>
  <c r="AQ11" i="29"/>
  <c r="AO48" i="29"/>
  <c r="AO47" i="29"/>
  <c r="AO46" i="29"/>
  <c r="AO45" i="29"/>
  <c r="AO44" i="29"/>
  <c r="AO39" i="29"/>
  <c r="AO38" i="29"/>
  <c r="AO35" i="29"/>
  <c r="AO34" i="29"/>
  <c r="AO33" i="29"/>
  <c r="AO32" i="29"/>
  <c r="AO31" i="29"/>
  <c r="AO30" i="29"/>
  <c r="AO29" i="29"/>
  <c r="AO28" i="29"/>
  <c r="AO27" i="29"/>
  <c r="AO26" i="29"/>
  <c r="AO25" i="29"/>
  <c r="AO24" i="29"/>
  <c r="AO23" i="29"/>
  <c r="AO22" i="29"/>
  <c r="AO21" i="29"/>
  <c r="AO20" i="29"/>
  <c r="AO19" i="29"/>
  <c r="AO18" i="29"/>
  <c r="AO17" i="29"/>
  <c r="AO16" i="29"/>
  <c r="AO15" i="29"/>
  <c r="AO14" i="29"/>
  <c r="AO13" i="29"/>
  <c r="AO12" i="29"/>
  <c r="AO11" i="29"/>
  <c r="AM48" i="29"/>
  <c r="AM47" i="29"/>
  <c r="AM46" i="29"/>
  <c r="AM45" i="29"/>
  <c r="AM44" i="29"/>
  <c r="AM39" i="29"/>
  <c r="AM38" i="29"/>
  <c r="AM35" i="29"/>
  <c r="AM34" i="29"/>
  <c r="AM33" i="29"/>
  <c r="AM32" i="29"/>
  <c r="AM31" i="29"/>
  <c r="AM30" i="29"/>
  <c r="AM29" i="29"/>
  <c r="AM28" i="29"/>
  <c r="AM27" i="29"/>
  <c r="AM26" i="29"/>
  <c r="AM25" i="29"/>
  <c r="AM24" i="29"/>
  <c r="AM23" i="29"/>
  <c r="AM22" i="29"/>
  <c r="AM21" i="29"/>
  <c r="AM20" i="29"/>
  <c r="AM19" i="29"/>
  <c r="AM18" i="29"/>
  <c r="AM17" i="29"/>
  <c r="AM16" i="29"/>
  <c r="AM15" i="29"/>
  <c r="AM14" i="29"/>
  <c r="AM13" i="29"/>
  <c r="AM12" i="29"/>
  <c r="AM11" i="29"/>
  <c r="AK48" i="29"/>
  <c r="AK47" i="29"/>
  <c r="AK46" i="29"/>
  <c r="AK45" i="29"/>
  <c r="AK44" i="29"/>
  <c r="AK39" i="29"/>
  <c r="AK38" i="29"/>
  <c r="AK35" i="29"/>
  <c r="AK34" i="29"/>
  <c r="AK33" i="29"/>
  <c r="AK32" i="29"/>
  <c r="AK31" i="29"/>
  <c r="AK30" i="29"/>
  <c r="AK29" i="29"/>
  <c r="AK28" i="29"/>
  <c r="AK27" i="29"/>
  <c r="AK26" i="29"/>
  <c r="AK25" i="29"/>
  <c r="AK24" i="29"/>
  <c r="AK23" i="29"/>
  <c r="AK22" i="29"/>
  <c r="AK21" i="29"/>
  <c r="AK20" i="29"/>
  <c r="AK19" i="29"/>
  <c r="AK18" i="29"/>
  <c r="AK17" i="29"/>
  <c r="AK16" i="29"/>
  <c r="AK15" i="29"/>
  <c r="AK14" i="29"/>
  <c r="AK13" i="29"/>
  <c r="AK12" i="29"/>
  <c r="AK11" i="29"/>
  <c r="AI48" i="29"/>
  <c r="AI47" i="29"/>
  <c r="AI46" i="29"/>
  <c r="AI45" i="29"/>
  <c r="AI44" i="29"/>
  <c r="AV41" i="29"/>
  <c r="AX41" i="29" s="1"/>
  <c r="AI39" i="29"/>
  <c r="AI38"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B11" i="29"/>
  <c r="AC11" i="29" s="1"/>
  <c r="BH11" i="29" s="1"/>
  <c r="BJ11" i="29" s="1"/>
  <c r="AB12" i="29"/>
  <c r="AC12" i="29" s="1"/>
  <c r="BH12" i="29" s="1"/>
  <c r="AB13" i="29"/>
  <c r="AC13" i="29" s="1"/>
  <c r="BH13" i="29" s="1"/>
  <c r="BJ13" i="29" s="1"/>
  <c r="AB14" i="29"/>
  <c r="AC14" i="29" s="1"/>
  <c r="BH14" i="29" s="1"/>
  <c r="AB15" i="29"/>
  <c r="AC15" i="29" s="1"/>
  <c r="BH15" i="29" s="1"/>
  <c r="BJ15" i="29" s="1"/>
  <c r="AB16" i="29"/>
  <c r="AC16" i="29" s="1"/>
  <c r="BH16" i="29" s="1"/>
  <c r="BJ16" i="29" s="1"/>
  <c r="AB17" i="29"/>
  <c r="AC17" i="29" s="1"/>
  <c r="BH17" i="29" s="1"/>
  <c r="BJ17" i="29" s="1"/>
  <c r="AB18" i="29"/>
  <c r="AC18" i="29" s="1"/>
  <c r="BH18" i="29" s="1"/>
  <c r="BJ18" i="29" s="1"/>
  <c r="AB19" i="29"/>
  <c r="AC19" i="29" s="1"/>
  <c r="BH19" i="29" s="1"/>
  <c r="BJ19" i="29" s="1"/>
  <c r="AB20" i="29"/>
  <c r="AC20" i="29" s="1"/>
  <c r="BH20" i="29" s="1"/>
  <c r="AB21" i="29"/>
  <c r="AC21" i="29" s="1"/>
  <c r="BH21" i="29" s="1"/>
  <c r="BJ21" i="29" s="1"/>
  <c r="AB22" i="29"/>
  <c r="AC22" i="29" s="1"/>
  <c r="BH22" i="29" s="1"/>
  <c r="BJ22" i="29" s="1"/>
  <c r="AB23" i="29"/>
  <c r="AC23" i="29" s="1"/>
  <c r="BH23" i="29" s="1"/>
  <c r="BJ23" i="29" s="1"/>
  <c r="AB24" i="29"/>
  <c r="AC24" i="29" s="1"/>
  <c r="BH24" i="29" s="1"/>
  <c r="AB25" i="29"/>
  <c r="AC25" i="29" s="1"/>
  <c r="BH25" i="29" s="1"/>
  <c r="BJ25" i="29" s="1"/>
  <c r="AB26" i="29"/>
  <c r="AC26" i="29" s="1"/>
  <c r="BH26" i="29" s="1"/>
  <c r="BJ26" i="29" s="1"/>
  <c r="AB27" i="29"/>
  <c r="AC27" i="29" s="1"/>
  <c r="AB28" i="29"/>
  <c r="AC28" i="29" s="1"/>
  <c r="BH28" i="29" s="1"/>
  <c r="BJ28" i="29" s="1"/>
  <c r="AB29" i="29"/>
  <c r="AC29" i="29" s="1"/>
  <c r="AB30" i="29"/>
  <c r="AC30" i="29" s="1"/>
  <c r="BH30" i="29" s="1"/>
  <c r="AB31" i="29"/>
  <c r="AC31" i="29" s="1"/>
  <c r="BH31" i="29" s="1"/>
  <c r="AB32" i="29"/>
  <c r="AC32" i="29" s="1"/>
  <c r="AB33" i="29"/>
  <c r="AC33" i="29" s="1"/>
  <c r="AB34" i="29"/>
  <c r="AC34" i="29" s="1"/>
  <c r="AB35" i="29"/>
  <c r="AC35" i="29" s="1"/>
  <c r="BH35" i="29" s="1"/>
  <c r="AB38" i="29"/>
  <c r="AC38" i="29" s="1"/>
  <c r="BH38" i="29" s="1"/>
  <c r="AB39" i="29"/>
  <c r="AC39" i="29" s="1"/>
  <c r="BH39" i="29" s="1"/>
  <c r="AB40" i="29"/>
  <c r="AC40" i="29" s="1"/>
  <c r="AB41" i="29"/>
  <c r="AC41" i="29" s="1"/>
  <c r="AB42" i="29"/>
  <c r="AC42" i="29" s="1"/>
  <c r="AB43" i="29"/>
  <c r="AC43" i="29" s="1"/>
  <c r="AB44" i="29"/>
  <c r="AC44" i="29" s="1"/>
  <c r="AB45" i="29"/>
  <c r="AC45" i="29" s="1"/>
  <c r="AB46" i="29"/>
  <c r="AC46" i="29" s="1"/>
  <c r="AB47" i="29"/>
  <c r="AC47" i="29" s="1"/>
  <c r="AB48" i="29"/>
  <c r="AC48" i="29" s="1"/>
  <c r="H31" i="29"/>
  <c r="BE31" i="29" s="1"/>
  <c r="BF31" i="29" s="1"/>
  <c r="BG31" i="29" s="1"/>
  <c r="H32" i="29"/>
  <c r="H33" i="29"/>
  <c r="BE33" i="29" s="1"/>
  <c r="BF33" i="29" s="1"/>
  <c r="H34" i="29"/>
  <c r="BE34" i="29" s="1"/>
  <c r="BF34" i="29" s="1"/>
  <c r="H35" i="29"/>
  <c r="H38" i="29"/>
  <c r="BE38" i="29" s="1"/>
  <c r="BF38" i="29" s="1"/>
  <c r="BJ38" i="29" s="1"/>
  <c r="H39" i="29"/>
  <c r="BE39" i="29" s="1"/>
  <c r="BF39" i="29" s="1"/>
  <c r="H40" i="29"/>
  <c r="H41" i="29"/>
  <c r="BE41" i="29" s="1"/>
  <c r="BF41" i="29" s="1"/>
  <c r="H42" i="29"/>
  <c r="BE42" i="29" s="1"/>
  <c r="BF42" i="29" s="1"/>
  <c r="H43" i="29"/>
  <c r="BE43" i="29" s="1"/>
  <c r="BF43" i="29" s="1"/>
  <c r="H44" i="29"/>
  <c r="H45" i="29"/>
  <c r="BE45" i="29" s="1"/>
  <c r="BF45" i="29" s="1"/>
  <c r="H46" i="29"/>
  <c r="BE46" i="29" s="1"/>
  <c r="BF46" i="29" s="1"/>
  <c r="H47" i="29"/>
  <c r="BE47" i="29" s="1"/>
  <c r="BF47" i="29" s="1"/>
  <c r="H48" i="29"/>
  <c r="BE48" i="29" s="1"/>
  <c r="BF48" i="29" s="1"/>
  <c r="H30" i="29"/>
  <c r="H27" i="29"/>
  <c r="H24" i="29"/>
  <c r="AC7" i="30"/>
  <c r="X7" i="30"/>
  <c r="S7" i="30"/>
  <c r="N7" i="30"/>
  <c r="H7" i="30"/>
  <c r="AC6" i="30"/>
  <c r="X6" i="30"/>
  <c r="S6" i="30"/>
  <c r="N6" i="30"/>
  <c r="H6" i="30"/>
  <c r="AC5" i="30"/>
  <c r="X5" i="30"/>
  <c r="S5" i="30"/>
  <c r="N5" i="30"/>
  <c r="H5" i="30"/>
  <c r="AC4" i="30"/>
  <c r="X4" i="30"/>
  <c r="S4" i="30"/>
  <c r="N4" i="30"/>
  <c r="H4" i="30"/>
  <c r="AC3" i="30"/>
  <c r="X3" i="30"/>
  <c r="S3" i="30"/>
  <c r="N3" i="30"/>
  <c r="H3" i="30"/>
  <c r="BG16" i="29" s="1"/>
  <c r="BG22" i="29" l="1"/>
  <c r="BG18" i="29"/>
  <c r="AV46" i="29"/>
  <c r="AX46" i="29" s="1"/>
  <c r="AZ46" i="29" s="1"/>
  <c r="BA46" i="29" s="1"/>
  <c r="AV17" i="29"/>
  <c r="AX17" i="29" s="1"/>
  <c r="AZ17" i="29" s="1"/>
  <c r="BA17" i="29" s="1"/>
  <c r="AV25" i="29"/>
  <c r="AX25" i="29" s="1"/>
  <c r="AZ25" i="29" s="1"/>
  <c r="BA25" i="29" s="1"/>
  <c r="AV15" i="29"/>
  <c r="AX15" i="29" s="1"/>
  <c r="AZ15" i="29" s="1"/>
  <c r="BA15" i="29" s="1"/>
  <c r="AV23" i="29"/>
  <c r="AX23" i="29" s="1"/>
  <c r="AZ23" i="29" s="1"/>
  <c r="BA23" i="29" s="1"/>
  <c r="AV33" i="29"/>
  <c r="AX33" i="29" s="1"/>
  <c r="AZ33" i="29" s="1"/>
  <c r="BA33" i="29" s="1"/>
  <c r="AV31" i="29"/>
  <c r="AX31" i="29" s="1"/>
  <c r="AZ31" i="29" s="1"/>
  <c r="BA31" i="29" s="1"/>
  <c r="AV44" i="29"/>
  <c r="AX44" i="29" s="1"/>
  <c r="AZ44" i="29" s="1"/>
  <c r="BA44" i="29" s="1"/>
  <c r="AV47" i="29"/>
  <c r="AX47" i="29" s="1"/>
  <c r="AZ47" i="29" s="1"/>
  <c r="BA47" i="29" s="1"/>
  <c r="BJ39" i="29"/>
  <c r="AV18" i="29"/>
  <c r="AX18" i="29" s="1"/>
  <c r="AZ18" i="29" s="1"/>
  <c r="BA18" i="29" s="1"/>
  <c r="AV26" i="29"/>
  <c r="AX26" i="29" s="1"/>
  <c r="AZ26" i="29" s="1"/>
  <c r="BA26" i="29" s="1"/>
  <c r="AV34" i="29"/>
  <c r="AX34" i="29" s="1"/>
  <c r="AZ34" i="29" s="1"/>
  <c r="BA34" i="29" s="1"/>
  <c r="AV45" i="29"/>
  <c r="AX45" i="29" s="1"/>
  <c r="AZ45" i="29" s="1"/>
  <c r="BA45" i="29" s="1"/>
  <c r="AV13" i="29"/>
  <c r="AX13" i="29" s="1"/>
  <c r="AZ13" i="29" s="1"/>
  <c r="BA13" i="29" s="1"/>
  <c r="AV21" i="29"/>
  <c r="AX21" i="29" s="1"/>
  <c r="AZ21" i="29" s="1"/>
  <c r="BA21" i="29" s="1"/>
  <c r="AV29" i="29"/>
  <c r="AX29" i="29" s="1"/>
  <c r="AZ29" i="29" s="1"/>
  <c r="BA29" i="29" s="1"/>
  <c r="BB29" i="29" s="1"/>
  <c r="BC29" i="29" s="1"/>
  <c r="BE29" i="29" s="1"/>
  <c r="BF29" i="29" s="1"/>
  <c r="AV39" i="29"/>
  <c r="AV48" i="29"/>
  <c r="AX48" i="29" s="1"/>
  <c r="AZ48" i="29" s="1"/>
  <c r="BA48" i="29" s="1"/>
  <c r="AV14" i="29"/>
  <c r="AX14" i="29" s="1"/>
  <c r="AZ14" i="29" s="1"/>
  <c r="BA14" i="29" s="1"/>
  <c r="AV22" i="29"/>
  <c r="AX22" i="29" s="1"/>
  <c r="AZ22" i="29" s="1"/>
  <c r="BA22" i="29" s="1"/>
  <c r="AV30" i="29"/>
  <c r="AX30" i="29" s="1"/>
  <c r="AZ30" i="29" s="1"/>
  <c r="BA30" i="29" s="1"/>
  <c r="BB30" i="29" s="1"/>
  <c r="BC30" i="29" s="1"/>
  <c r="BE30" i="29" s="1"/>
  <c r="BF30" i="29" s="1"/>
  <c r="BG30" i="29" s="1"/>
  <c r="AV19" i="29"/>
  <c r="AX19" i="29" s="1"/>
  <c r="AZ19" i="29" s="1"/>
  <c r="BA19" i="29" s="1"/>
  <c r="AV27" i="29"/>
  <c r="AX27" i="29" s="1"/>
  <c r="AZ27" i="29" s="1"/>
  <c r="BA27" i="29" s="1"/>
  <c r="AV12" i="29"/>
  <c r="AX12" i="29" s="1"/>
  <c r="AZ12" i="29" s="1"/>
  <c r="BA12" i="29" s="1"/>
  <c r="AV20" i="29"/>
  <c r="AX20" i="29" s="1"/>
  <c r="AZ20" i="29" s="1"/>
  <c r="BA20" i="29" s="1"/>
  <c r="AV28" i="29"/>
  <c r="AX28" i="29" s="1"/>
  <c r="AZ28" i="29" s="1"/>
  <c r="BA28" i="29" s="1"/>
  <c r="AV16" i="29"/>
  <c r="AX16" i="29" s="1"/>
  <c r="AZ16" i="29" s="1"/>
  <c r="BA16" i="29" s="1"/>
  <c r="AV24" i="29"/>
  <c r="AX24" i="29" s="1"/>
  <c r="AZ24" i="29" s="1"/>
  <c r="BA24" i="29" s="1"/>
  <c r="AV32" i="29"/>
  <c r="AX32" i="29" s="1"/>
  <c r="AZ32" i="29" s="1"/>
  <c r="BA32" i="29" s="1"/>
  <c r="AV35" i="29"/>
  <c r="AV38" i="29"/>
  <c r="BJ31" i="29"/>
  <c r="BH48" i="29"/>
  <c r="BJ48" i="29" s="1"/>
  <c r="AE48" i="29"/>
  <c r="BH41" i="29"/>
  <c r="BJ41" i="29" s="1"/>
  <c r="AE41" i="29"/>
  <c r="BH47" i="29"/>
  <c r="BJ47" i="29" s="1"/>
  <c r="AE47" i="29"/>
  <c r="BH40" i="29"/>
  <c r="AE40" i="29"/>
  <c r="AF40" i="29" s="1"/>
  <c r="BH46" i="29"/>
  <c r="BJ46" i="29" s="1"/>
  <c r="AE46" i="29"/>
  <c r="AE39" i="29"/>
  <c r="BH29" i="29"/>
  <c r="AE29" i="29"/>
  <c r="BI29" i="29"/>
  <c r="BH44" i="29"/>
  <c r="AE44" i="29"/>
  <c r="AF44" i="29" s="1"/>
  <c r="AE35" i="29"/>
  <c r="AF35" i="29" s="1"/>
  <c r="BH27" i="29"/>
  <c r="AD27" i="29"/>
  <c r="BI27" i="29" s="1"/>
  <c r="BE40" i="29"/>
  <c r="BF40" i="29" s="1"/>
  <c r="BH45" i="29"/>
  <c r="BJ45" i="29" s="1"/>
  <c r="AE45" i="29"/>
  <c r="AE38" i="29"/>
  <c r="BH34" i="29"/>
  <c r="BJ34" i="29" s="1"/>
  <c r="AE34" i="29"/>
  <c r="BH33" i="29"/>
  <c r="BJ33" i="29" s="1"/>
  <c r="AE33" i="29"/>
  <c r="BH42" i="29"/>
  <c r="BJ42" i="29" s="1"/>
  <c r="AE42" i="29"/>
  <c r="BH32" i="29"/>
  <c r="AE32" i="29"/>
  <c r="AF32" i="29" s="1"/>
  <c r="BH43" i="29"/>
  <c r="BJ43" i="29" s="1"/>
  <c r="AE43" i="29"/>
  <c r="H12" i="29"/>
  <c r="AE12" i="29" s="1"/>
  <c r="AF12" i="29" s="1"/>
  <c r="AE30" i="29"/>
  <c r="AF30" i="29" s="1"/>
  <c r="AE24" i="29"/>
  <c r="AF24" i="29" s="1"/>
  <c r="H20" i="29"/>
  <c r="H14" i="29"/>
  <c r="AU11" i="29"/>
  <c r="AV11" i="29" s="1"/>
  <c r="AX11" i="29" s="1"/>
  <c r="AZ11" i="29" s="1"/>
  <c r="BA11" i="29" s="1"/>
  <c r="AU10" i="29"/>
  <c r="AS10" i="29"/>
  <c r="AQ10" i="29"/>
  <c r="AO10" i="29"/>
  <c r="AM10" i="29"/>
  <c r="AK10" i="29"/>
  <c r="AI10" i="29"/>
  <c r="AB10" i="29"/>
  <c r="AC10" i="29" s="1"/>
  <c r="BH10" i="29" s="1"/>
  <c r="G10" i="29"/>
  <c r="H10" i="29" s="1"/>
  <c r="AD24" i="29"/>
  <c r="BI24" i="29" s="1"/>
  <c r="BB24" i="29" l="1"/>
  <c r="BC24" i="29" s="1"/>
  <c r="BE24" i="29" s="1"/>
  <c r="BF24" i="29" s="1"/>
  <c r="BG24" i="29" s="1"/>
  <c r="BB32" i="29"/>
  <c r="BC32" i="29" s="1"/>
  <c r="BE32" i="29" s="1"/>
  <c r="BF32" i="29" s="1"/>
  <c r="BJ32" i="29" s="1"/>
  <c r="BK32" i="29" s="1"/>
  <c r="BB12" i="29"/>
  <c r="BC12" i="29" s="1"/>
  <c r="BE12" i="29" s="1"/>
  <c r="BF12" i="29" s="1"/>
  <c r="BG12" i="29" s="1"/>
  <c r="BB44" i="29"/>
  <c r="BC44" i="29" s="1"/>
  <c r="BE44" i="29" s="1"/>
  <c r="BF44" i="29" s="1"/>
  <c r="BJ44" i="29" s="1"/>
  <c r="BK44" i="29" s="1"/>
  <c r="AE10" i="29"/>
  <c r="AF10" i="29" s="1"/>
  <c r="AV10" i="29"/>
  <c r="AX10" i="29" s="1"/>
  <c r="AZ10" i="29" s="1"/>
  <c r="BA10" i="29" s="1"/>
  <c r="BB10" i="29" s="1"/>
  <c r="BC10" i="29" s="1"/>
  <c r="BE10" i="29" s="1"/>
  <c r="BF10" i="29" s="1"/>
  <c r="BG10" i="29" s="1"/>
  <c r="BB14" i="29"/>
  <c r="BC14" i="29" s="1"/>
  <c r="BE14" i="29" s="1"/>
  <c r="BF14" i="29" s="1"/>
  <c r="BG14" i="29" s="1"/>
  <c r="BB20" i="29"/>
  <c r="BC20" i="29" s="1"/>
  <c r="BE20" i="29" s="1"/>
  <c r="BF20" i="29" s="1"/>
  <c r="BG20" i="29" s="1"/>
  <c r="BJ29" i="29"/>
  <c r="BK29" i="29" s="1"/>
  <c r="BG29" i="29"/>
  <c r="BB27" i="29"/>
  <c r="BC27" i="29" s="1"/>
  <c r="BE27" i="29" s="1"/>
  <c r="BF27" i="29" s="1"/>
  <c r="BJ27" i="29" s="1"/>
  <c r="BK27" i="29" s="1"/>
  <c r="BA38" i="29"/>
  <c r="AX38" i="29"/>
  <c r="BA35" i="29"/>
  <c r="AX35" i="29"/>
  <c r="BA39" i="29"/>
  <c r="AX39" i="29"/>
  <c r="BJ30" i="29"/>
  <c r="BK30" i="29" s="1"/>
  <c r="AD10" i="29"/>
  <c r="BI10" i="29" s="1"/>
  <c r="BG44" i="29"/>
  <c r="BJ40" i="29"/>
  <c r="BG40" i="29"/>
  <c r="AE20" i="29"/>
  <c r="AF20" i="29" s="1"/>
  <c r="AE27" i="29"/>
  <c r="AF27" i="29" s="1"/>
  <c r="AD30" i="29"/>
  <c r="BI30" i="29" s="1"/>
  <c r="AD20" i="29"/>
  <c r="BI20" i="29" s="1"/>
  <c r="AE14" i="29"/>
  <c r="AF14" i="29" s="1"/>
  <c r="AD12" i="29"/>
  <c r="BI12" i="29" s="1"/>
  <c r="AD14" i="29"/>
  <c r="BI14" i="29" s="1"/>
  <c r="BJ24" i="29" l="1"/>
  <c r="BK24" i="29" s="1"/>
  <c r="BG32" i="29"/>
  <c r="BJ14" i="29"/>
  <c r="BK14" i="29" s="1"/>
  <c r="BJ12" i="29"/>
  <c r="BK12" i="29" s="1"/>
  <c r="BB35" i="29"/>
  <c r="BC35" i="29" s="1"/>
  <c r="BE35" i="29" s="1"/>
  <c r="BF35" i="29" s="1"/>
  <c r="BG35" i="29" s="1"/>
  <c r="BJ20" i="29"/>
  <c r="BK20" i="29" s="1"/>
  <c r="BG27" i="29"/>
  <c r="BJ10" i="29"/>
  <c r="BK10" i="29" s="1"/>
  <c r="BJ35" i="29" l="1"/>
  <c r="BK3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indexed="81"/>
            <rFont val="Tahoma"/>
            <family val="2"/>
          </rPr>
          <t xml:space="preserve">libia
</t>
        </r>
      </text>
    </comment>
  </commentList>
</comments>
</file>

<file path=xl/sharedStrings.xml><?xml version="1.0" encoding="utf-8"?>
<sst xmlns="http://schemas.openxmlformats.org/spreadsheetml/2006/main" count="1630" uniqueCount="820">
  <si>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</si>
  <si>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</si>
  <si>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</si>
  <si>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</si>
  <si>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</si>
  <si>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</si>
  <si>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</si>
  <si>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</si>
  <si>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</si>
  <si>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</si>
  <si>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</si>
  <si>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</si>
  <si>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</si>
  <si>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</si>
  <si>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</si>
  <si>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</si>
  <si>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</si>
  <si>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</si>
  <si>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</si>
  <si>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</si>
  <si>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</si>
  <si>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</si>
  <si>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</si>
  <si>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</si>
  <si>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</si>
  <si>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</si>
  <si>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</si>
  <si>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</si>
  <si>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</si>
  <si>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</si>
  <si>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</si>
  <si>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</si>
  <si>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r>
      <rPr>
        <b/>
        <sz val="16"/>
        <color indexed="8"/>
        <rFont val="Calibri"/>
        <family val="2"/>
      </rPr>
      <t>Subcomponente 5.</t>
    </r>
    <r>
      <rPr>
        <sz val="16"/>
        <color indexed="8"/>
        <rFont val="Calibri"/>
        <family val="2"/>
      </rPr>
      <t xml:space="preserve"> Seguimiento</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</si>
  <si>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</si>
  <si>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</si>
  <si>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</si>
  <si>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</si>
  <si>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</si>
  <si>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</si>
  <si>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</si>
  <si>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</si>
  <si>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</si>
  <si>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</si>
  <si>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</si>
  <si>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</si>
  <si>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</si>
  <si>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</si>
  <si>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</si>
  <si>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5.4</t>
  </si>
  <si>
    <t>5.3</t>
  </si>
  <si>
    <t>Primera y Segunda linea de Defensa (Líderes de procesos con riesgos de corrupción identificados)</t>
  </si>
  <si>
    <t>Monitorear y revisar controles eficaces y eficientes</t>
  </si>
  <si>
    <t>asistencia</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</si>
  <si>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</si>
  <si>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</si>
  <si>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</si>
  <si>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</si>
  <si>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</si>
  <si>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</si>
  <si>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</si>
  <si>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</si>
  <si>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</si>
  <si>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</si>
  <si>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</si>
  <si>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</si>
  <si>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</si>
  <si>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</si>
  <si>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</si>
  <si>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</si>
  <si>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</si>
  <si>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</si>
  <si>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</si>
  <si>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</si>
  <si>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</si>
  <si>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</si>
  <si>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</si>
  <si>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</si>
  <si>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</si>
  <si>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</si>
  <si>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</si>
  <si>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</si>
  <si>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</si>
  <si>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</si>
  <si>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</si>
  <si>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</si>
  <si>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</si>
  <si>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</si>
  <si>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</si>
  <si>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</si>
  <si>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</si>
  <si>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</si>
  <si>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</si>
  <si>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</si>
  <si>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</si>
  <si>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</si>
  <si>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</si>
  <si>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</si>
  <si>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</si>
  <si>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</si>
  <si>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</si>
  <si>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</si>
  <si>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</si>
  <si>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</si>
  <si>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</si>
  <si>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</si>
  <si>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</si>
  <si>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</si>
  <si>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</si>
  <si>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</si>
  <si>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</si>
  <si>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</si>
  <si>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</si>
  <si>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</si>
  <si>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</si>
  <si>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</si>
  <si>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</si>
  <si>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</si>
  <si>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</si>
  <si>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</si>
  <si>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</si>
  <si>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</si>
  <si>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</si>
  <si>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</si>
  <si>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</si>
  <si>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</si>
  <si>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</si>
  <si>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</si>
  <si>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</si>
  <si>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</si>
  <si>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</si>
  <si>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</si>
  <si>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</si>
  <si>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</si>
  <si>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</si>
  <si>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</si>
  <si>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</si>
  <si>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</si>
  <si>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</si>
  <si>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</si>
  <si>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</si>
  <si>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</si>
  <si>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</si>
  <si>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</si>
  <si>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</si>
  <si>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</si>
  <si>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</si>
  <si>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</si>
  <si>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</si>
  <si>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</si>
  <si>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</si>
  <si>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</si>
  <si>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</si>
  <si>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</si>
  <si>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</si>
  <si>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</si>
  <si>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</si>
  <si>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</si>
  <si>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</si>
  <si>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</si>
  <si>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</si>
  <si>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</si>
  <si>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</si>
  <si>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</si>
  <si>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</si>
  <si>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</si>
  <si>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</si>
  <si>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</si>
  <si>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</si>
  <si>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</si>
  <si>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</si>
  <si>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</si>
  <si>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</si>
  <si>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</si>
  <si>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</si>
  <si>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</si>
  <si>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</si>
  <si>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</si>
  <si>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</si>
  <si>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</si>
  <si>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</si>
  <si>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</si>
  <si>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</si>
  <si>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</si>
  <si>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</si>
  <si>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</si>
  <si>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</si>
  <si>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</si>
  <si>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</si>
  <si>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</si>
  <si>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</si>
  <si>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</si>
  <si>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</si>
  <si>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</si>
  <si>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</si>
  <si>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</si>
  <si>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</si>
  <si>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</si>
  <si>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</si>
  <si>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</si>
  <si>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</si>
  <si>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</si>
  <si>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</si>
  <si>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</si>
  <si>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</si>
  <si>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</si>
  <si>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</si>
  <si>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</si>
  <si>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</si>
  <si>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</si>
  <si>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</si>
  <si>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</si>
  <si>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</si>
  <si>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</si>
  <si>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</si>
  <si>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</si>
  <si>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</si>
  <si>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</si>
  <si>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</si>
  <si>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</si>
  <si>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</si>
  <si>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</si>
  <si>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</si>
  <si>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</si>
  <si>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</si>
  <si>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</si>
  <si>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</si>
  <si>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</si>
  <si>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</si>
  <si>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</si>
  <si>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</si>
  <si>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</si>
  <si>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</si>
  <si>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</si>
  <si>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</si>
  <si>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</si>
  <si>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</si>
  <si>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</si>
  <si>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</si>
  <si>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</si>
  <si>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</si>
  <si>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</si>
  <si>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</si>
  <si>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</si>
  <si>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</si>
  <si>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</si>
  <si>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Puede suceder que no se reciba el objeto contractual de conformidad a las especificaciones por beneficio personal, o del  contratista</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</si>
  <si>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</si>
  <si>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Omitir acciones oportunas frente a  eventuales riesgos de incumplimiento.</t>
  </si>
  <si>
    <r>
      <t xml:space="preserve">Limitar el control social para obtener un beneficio  </t>
    </r>
    <r>
      <rPr>
        <b/>
        <sz val="11"/>
        <color indexed="8"/>
        <rFont val="Calibri"/>
        <family val="2"/>
      </rPr>
      <t>(Trabajado por OF.PARTICIPACION)</t>
    </r>
  </si>
  <si>
    <t>Puede suceder que no se promueva y coarte la participación de la ciudadanía en el ejercicio del control social</t>
  </si>
  <si>
    <t>No aplicación de lineamientos legales, procedimentales y documentales.</t>
  </si>
  <si>
    <t>Gestión de la Mejora Continua</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</si>
  <si>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</si>
  <si>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</si>
  <si>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</si>
  <si>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</si>
  <si>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</si>
  <si>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</si>
  <si>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Comunicaciones</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</si>
  <si>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</si>
  <si>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</si>
  <si>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</si>
  <si>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</si>
  <si>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</si>
  <si>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12/30/2019</t>
  </si>
  <si>
    <r>
      <t xml:space="preserve">Dilatar un trámite, una información o servicio  con el fin de obtener un beneficio particular ( </t>
    </r>
    <r>
      <rPr>
        <b/>
        <sz val="11"/>
        <color indexed="8"/>
        <rFont val="Calibri"/>
        <family val="2"/>
      </rPr>
      <t>Trabajado por Of. PARTICIPACION -</t>
    </r>
    <r>
      <rPr>
        <sz val="11"/>
        <color theme="1"/>
        <rFont val="Calibri"/>
        <family val="2"/>
        <scheme val="minor"/>
      </rPr>
      <t xml:space="preserve"> </t>
    </r>
  </si>
  <si>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</si>
  <si>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</si>
  <si>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</si>
  <si>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</si>
  <si>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</si>
  <si>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</si>
  <si>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</si>
  <si>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</si>
  <si>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</si>
  <si>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</si>
  <si>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</si>
  <si>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</si>
  <si>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</si>
  <si>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</si>
  <si>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30 de junio de 2020</t>
  </si>
  <si>
    <t xml:space="preserve">Elaboración e implementación del procedimiento "Asistencia Técnica Virtual"
</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</si>
  <si>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</si>
  <si>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</si>
  <si>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</si>
  <si>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</si>
  <si>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</si>
  <si>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</si>
  <si>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</si>
  <si>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</si>
  <si>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</si>
  <si>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</si>
  <si>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</si>
  <si>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</si>
  <si>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</si>
  <si>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</si>
  <si>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</si>
  <si>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</si>
  <si>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</si>
  <si>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Guía de Administración de Riesgos y Diseño de Controles revisada</t>
  </si>
  <si>
    <t>Socializar con los procesos la Política de Administración de Riesgos de Corrupción</t>
  </si>
  <si>
    <t xml:space="preserve">Actualizar el mapa de riesgos de corrupción en mesas de trabajo con los diferentes procesos de la Adminitración Departamental </t>
  </si>
  <si>
    <t>Mapa de riesgo de corrupción actualizado</t>
  </si>
  <si>
    <t>31 de enero de 2020</t>
  </si>
  <si>
    <t>Socializar el mapa de riesgos de corrupción con los procesos de la Administración Departamental</t>
  </si>
  <si>
    <t xml:space="preserve">Cargar las actividades de tratamiento a los riesgos de corrupción en el software Isolución </t>
  </si>
  <si>
    <t>Actividades de tratamiento cargadas en software Isolución</t>
  </si>
  <si>
    <t>De acuerdo al plan anual de riesgo de cada proceso</t>
  </si>
  <si>
    <t xml:space="preserve">30 de abril de 2020
31 de julio de 2020
31 de octubre de 2020
31 de enero de 2021 </t>
  </si>
  <si>
    <t>Análisis del contexto actualizado</t>
  </si>
  <si>
    <t>Realizar seguimiento a la efectividad de los controles incorporados - Riesgos de corrupción 2020</t>
  </si>
  <si>
    <t>Evaluar la elaboración mapa de riesgos de corrupción</t>
  </si>
  <si>
    <t>Evaluar la elaboración, visibilización, seguimiento y control del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</si>
  <si>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</si>
  <si>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</si>
  <si>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</si>
  <si>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</si>
  <si>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</si>
  <si>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</si>
  <si>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</si>
  <si>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</si>
  <si>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</si>
  <si>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</si>
  <si>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</si>
  <si>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</si>
  <si>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</si>
  <si>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</si>
  <si>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</si>
  <si>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</si>
  <si>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</si>
  <si>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</si>
  <si>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</si>
  <si>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</si>
  <si>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</si>
  <si>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</si>
  <si>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</si>
  <si>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</si>
  <si>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</si>
  <si>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</si>
  <si>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</si>
  <si>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</si>
  <si>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</si>
  <si>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</si>
  <si>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</si>
  <si>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</si>
  <si>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</si>
  <si>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</si>
  <si>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</si>
  <si>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</si>
  <si>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</si>
  <si>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</si>
  <si>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</si>
  <si>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</si>
  <si>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</si>
  <si>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</si>
  <si>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</si>
  <si>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</si>
  <si>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</si>
  <si>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</si>
  <si>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</si>
  <si>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</si>
  <si>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</si>
  <si>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</si>
  <si>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</si>
  <si>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</si>
  <si>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</si>
  <si>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</si>
  <si>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</si>
  <si>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</si>
  <si>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</si>
  <si>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</si>
  <si>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</si>
  <si>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</si>
  <si>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</si>
  <si>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</si>
  <si>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</si>
  <si>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</si>
  <si>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</si>
  <si>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</si>
  <si>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</si>
  <si>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</si>
  <si>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</si>
  <si>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</si>
  <si>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</si>
  <si>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</si>
  <si>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</si>
  <si>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</si>
  <si>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</si>
  <si>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</si>
  <si>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</si>
  <si>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</si>
  <si>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</si>
  <si>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</si>
  <si>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</si>
  <si>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</si>
  <si>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</si>
  <si>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</si>
  <si>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</si>
  <si>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</si>
  <si>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</si>
  <si>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</si>
  <si>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</si>
  <si>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</si>
  <si>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</si>
  <si>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</si>
  <si>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</si>
  <si>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</si>
  <si>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</si>
  <si>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</si>
  <si>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</si>
  <si>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</si>
  <si>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</si>
  <si>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</si>
  <si>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</si>
  <si>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</si>
  <si>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</si>
  <si>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</si>
  <si>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</si>
  <si>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</si>
  <si>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</si>
  <si>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</si>
  <si>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</si>
  <si>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</si>
  <si>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</si>
  <si>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</si>
  <si>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</si>
  <si>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</si>
  <si>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</si>
  <si>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</si>
  <si>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</si>
  <si>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</si>
  <si>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</si>
  <si>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</si>
  <si>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</si>
  <si>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</si>
  <si>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</si>
  <si>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</si>
  <si>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</si>
  <si>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</si>
  <si>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</si>
  <si>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</si>
  <si>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</si>
  <si>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</si>
  <si>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</si>
  <si>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Código:                         E-DEAG-FR-049</t>
  </si>
  <si>
    <t>Versión:                                         1</t>
  </si>
  <si>
    <t>Fecha de Aprobación:         17/07/2017</t>
  </si>
  <si>
    <t>Componente 2: Racionalización de Trámites - Consolidado</t>
  </si>
  <si>
    <t/>
  </si>
  <si>
    <t>Nombre de la entidad:</t>
  </si>
  <si>
    <t>GOBERNACIÓN DE CUNDINAMARCA</t>
  </si>
  <si>
    <t>Orden:</t>
  </si>
  <si>
    <t>Territorial</t>
  </si>
  <si>
    <t>Sector administrativo:</t>
  </si>
  <si>
    <t>N/A</t>
  </si>
  <si>
    <t>Año vigencia: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</si>
  <si>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</si>
  <si>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</si>
  <si>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</si>
  <si>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</si>
  <si>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</si>
  <si>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</si>
  <si>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</si>
  <si>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</si>
  <si>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</si>
  <si>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</si>
  <si>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</si>
  <si>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</si>
  <si>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 xml:space="preserve">
Mejora por implementar</t>
  </si>
  <si>
    <t xml:space="preserve">
Beneficio al ciudadano o entidad</t>
  </si>
  <si>
    <t xml:space="preserve">
Tipo racionalización</t>
  </si>
  <si>
    <t xml:space="preserve">
Acciones racionalización</t>
  </si>
  <si>
    <t xml:space="preserve">
Fecha inicio</t>
  </si>
  <si>
    <t>Avance</t>
  </si>
  <si>
    <t>Modelo Único – Hijo</t>
  </si>
  <si>
    <t>Auxilio funerario por fallecimiento de un docente pensionado</t>
  </si>
  <si>
    <t>Inscrito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</si>
  <si>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</si>
  <si>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</si>
  <si>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Disminuir los tiempos de entrega del producto, garantizando una mayor oportunidad.</t>
  </si>
  <si>
    <t>Administrativa</t>
  </si>
  <si>
    <t>Reducción del tiempo de respuesta o duración del trámite</t>
  </si>
  <si>
    <t>Secretaria de Educación Dirección de Personal</t>
  </si>
  <si>
    <t>Licencia para prestación de servicios en seguridad y salud en el trabajo</t>
  </si>
  <si>
    <t>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t>
  </si>
  <si>
    <t>Plataforma virtual ventanilla única</t>
  </si>
  <si>
    <t>Evitar desplazamiento para el usuario y costos.
Mayor transparencia e información en la gestión del trámite.</t>
  </si>
  <si>
    <t>Tecnologica</t>
  </si>
  <si>
    <t>Ventanilla única institucional</t>
  </si>
  <si>
    <t>Refrendación del carné de aplicador de plaguicidas</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</si>
  <si>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</si>
  <si>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</si>
  <si>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</si>
  <si>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</si>
  <si>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</si>
  <si>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</si>
  <si>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r>
      <t xml:space="preserve">
</t>
    </r>
    <r>
      <rPr>
        <b/>
        <sz val="14"/>
        <rFont val="Arial"/>
        <family val="2"/>
      </rPr>
      <t>Fecha final
racionalización</t>
    </r>
  </si>
  <si>
    <t>Código:                        E-DEAG-FR-049</t>
  </si>
  <si>
    <t>Versión:                                             1</t>
  </si>
  <si>
    <t>Fecha de Aprobación:           17/07/2017</t>
  </si>
  <si>
    <t>Componente 3:  Rendición de cuentas</t>
  </si>
  <si>
    <t>Actividades</t>
  </si>
  <si>
    <t>Avance trimestral</t>
  </si>
  <si>
    <t>Observación</t>
  </si>
  <si>
    <r>
      <t xml:space="preserve">Subcomponente 1. </t>
    </r>
    <r>
      <rPr>
        <sz val="12"/>
        <color indexed="8"/>
        <rFont val="Arial"/>
        <family val="2"/>
      </rPr>
      <t>Información de calidad y en lenguaje comprensible.</t>
    </r>
  </si>
  <si>
    <t>Establecer la Ruta Metodológica que defina los momentos RPC, canales, lugares y temas de interés ciudadano con enfoque transversal</t>
  </si>
  <si>
    <t>Ruta Metodológica de Rendición Pública de Cuentas</t>
  </si>
  <si>
    <t>Comité RPC</t>
  </si>
  <si>
    <t>Implementación de la Ruta Metodológica de Rendición Pública de Cuentas</t>
  </si>
  <si>
    <t>Ruta Metodológica de Rendición Pública de Cuentas implementada</t>
  </si>
  <si>
    <t>1.3</t>
  </si>
  <si>
    <t>Difusión permanente de la información relacionada con los avances y resultados de la gestión, para fomentar la interacción y diálogo con la ciudadanía.</t>
  </si>
  <si>
    <t>Informes sobre la gestión disponible en los canales institucionales de comunicación definidos por la Administración Departamental</t>
  </si>
  <si>
    <t>Secretaría de Prensa</t>
  </si>
  <si>
    <t>1/01/2020 al 31/12/2020</t>
  </si>
  <si>
    <t>Todas las Secretarías</t>
  </si>
  <si>
    <t>1.4</t>
  </si>
  <si>
    <r>
      <t>Subcomponente 2.</t>
    </r>
    <r>
      <rPr>
        <sz val="12"/>
        <color indexed="8"/>
        <rFont val="Arial"/>
        <family val="2"/>
      </rPr>
      <t xml:space="preserve">
Diálogo de doble vía con la ciudadanía y sus organizaciones.</t>
    </r>
  </si>
  <si>
    <t>Alistamiento e Implementación de espacios, canales y modalidades para los encuentros y diálogo de RPC con los ciudadanos: Salidas a campo</t>
  </si>
  <si>
    <t>Espacios, canales y modalidades  para la interacción de la Alta Dirección y la ciudadanía en diálogos de RPC</t>
  </si>
  <si>
    <t>Secretarías de Planeación , TIC, General, Gerente de Buen Gobierno</t>
  </si>
  <si>
    <t>1/03/2020 al 30/11/2020</t>
  </si>
  <si>
    <t>Implementación de la Ruta Metodológica de Rendición Pública de Cuentas para el caso de NNAJ, en concordancia con los lineamientos de la Procuraduría General de la Nación.</t>
  </si>
  <si>
    <t>Ruta Metodológica implementada para Rendición Pública de Cuentas  de NNAJ</t>
  </si>
  <si>
    <t>Secretaría de Desarrollo e Inclusión Social</t>
  </si>
  <si>
    <t>Implementación de la Ruta Metodológica de Rendición Pública de Cuentas para instituciones, servidores públicos, sociedad civil y ciudadanía en general.</t>
  </si>
  <si>
    <t>Secretaria de Planeación</t>
  </si>
  <si>
    <t>2.4</t>
  </si>
  <si>
    <t>Diseñar y aplicar el plan de comunicación interna y externa, que fortalezca la rendición de cuentas, fomente el diálogo con los grupos de interés y control social por la ciudadanía.</t>
  </si>
  <si>
    <t>Plan de comunicación de RPC definido por la Administración Departamental</t>
  </si>
  <si>
    <t>Secretaría de Prensa</t>
  </si>
  <si>
    <t>Secretaría TIC</t>
  </si>
  <si>
    <r>
      <t xml:space="preserve">Subcomponente 3.  </t>
    </r>
    <r>
      <rPr>
        <sz val="12"/>
        <color indexed="8"/>
        <rFont val="Arial"/>
        <family val="2"/>
      </rPr>
      <t>Incentivos para motivar la cultura de la rendición y petición de cuentas.</t>
    </r>
  </si>
  <si>
    <t>Implementación de una estrategia de incentivos a los ciudadanos para su participación y ejercicio del control social durante el proceso RPC</t>
  </si>
  <si>
    <t>Estrategia de incentivos al ciudadano por RPC implementada</t>
  </si>
  <si>
    <t>Secretaría de Planeacion/ Gerente de Buen Gobierno</t>
  </si>
  <si>
    <t>Implementación de estrategia de incentivos al servidor público relacionados con el proceso RPC</t>
  </si>
  <si>
    <t>Estrategia de incentivos al servidor público por RPC implementada</t>
  </si>
  <si>
    <t>Secretaría de la Función Pública/Secretaría de Planeacion/ Gerente de Buen Gobierno</t>
  </si>
  <si>
    <r>
      <t>Subcomponente 4.</t>
    </r>
    <r>
      <rPr>
        <sz val="12"/>
        <color indexed="8"/>
        <rFont val="Arial"/>
        <family val="2"/>
      </rPr>
      <t>  
Evaluación y retroalimentación a  la gestión institucional.</t>
    </r>
  </si>
  <si>
    <t>Evaluar a través de encuesta el dialogo ciudadano de RPC</t>
  </si>
  <si>
    <t xml:space="preserve">Informes de los resultados de la evaluación de los dialogos ciudadanos de RCP.
</t>
  </si>
  <si>
    <t>Control Interno</t>
  </si>
  <si>
    <t>Día último de Abril, Agosto y Diciembre/2020</t>
  </si>
  <si>
    <t>Secretaría TIC
Secretaría de Desarrollo Social</t>
  </si>
  <si>
    <t xml:space="preserve">Realizar balance de resultados del proceso RPC, avance en temas transversales y la gestión pública, establecer Plan de Mejora, publicar e informar su avance </t>
  </si>
  <si>
    <t xml:space="preserve">Evaluación y Plan de Mejora </t>
  </si>
  <si>
    <t>Anual</t>
  </si>
  <si>
    <t xml:space="preserve">Secretaria de Planeación </t>
  </si>
  <si>
    <t>Código:                          E-DEAG-FR-049</t>
  </si>
  <si>
    <t>Versión:                                              1</t>
  </si>
  <si>
    <t>Fecha de Aprobación:            17/07/2017</t>
  </si>
  <si>
    <t>Componente 4:  Servicio al Ciudadano</t>
  </si>
  <si>
    <t>Entidades que ayudan</t>
  </si>
  <si>
    <r>
      <t xml:space="preserve">Subcomponente 1.
</t>
    </r>
    <r>
      <rPr>
        <sz val="14"/>
        <color indexed="8"/>
        <rFont val="Arial"/>
        <family val="2"/>
      </rPr>
      <t xml:space="preserve">Estructura administrativa y Direccionamiento estratégico </t>
    </r>
  </si>
  <si>
    <t>Actualización y publicación del protocolo de Atención al Ciudadano del  sector central de la Gobernación de Cundinamarca</t>
  </si>
  <si>
    <t>Secretaría General</t>
  </si>
  <si>
    <t>Dirección de Atención al Ciudadano, Secretaría de Prensa y SecretariaTIC</t>
  </si>
  <si>
    <t>Socializar el protocolo de Atención al Ciudadano para los servidores del sector central de la Gobernación de Cundinamarca</t>
  </si>
  <si>
    <t>Dos actividades de socilización del protocolo de Atención al Ciudadano</t>
  </si>
  <si>
    <t>Dirección de Atención al Ciudadano, Secretaría de Prensa, Secretaria de la Función Pública y Secretaria TIC</t>
  </si>
  <si>
    <t>1/07/2020 al 31/12/2020</t>
  </si>
  <si>
    <r>
      <t xml:space="preserve">Subcomponente 2.
</t>
    </r>
    <r>
      <rPr>
        <sz val="14"/>
        <color indexed="8"/>
        <rFont val="Arial"/>
        <family val="2"/>
      </rPr>
      <t>Fortalecimiento de los canales de atención.</t>
    </r>
  </si>
  <si>
    <t xml:space="preserve">Actualización del portafolio de servicios y oferta institucional de la Gobernación de Cundinamarca. </t>
  </si>
  <si>
    <t>Un portafolio de servicios y oferta institucional de la Gobernación de Cundinamarca actualizado</t>
  </si>
  <si>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</si>
  <si>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</si>
  <si>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</si>
  <si>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 xml:space="preserve">
Fortalecer la instalación y funcionamiento de señales inclusivas en los espacios físicos de la Gobernación de Cundinamarca con información  de interés general.
</t>
  </si>
  <si>
    <t>Un inventario actualizado de señales inclusivas.
Dos acciones de fortalecimiento de señales inclusivas</t>
  </si>
  <si>
    <t xml:space="preserve">Realizar las pruebas técnicas de los trámites Ventanilla Unica Virtual </t>
  </si>
  <si>
    <t xml:space="preserve"> Una prueba técnica por trámite.</t>
  </si>
  <si>
    <t>2.5</t>
  </si>
  <si>
    <t>Reporte y socialización trimestral clasificado de PQRSD.</t>
  </si>
  <si>
    <t xml:space="preserve">Un reporte trimestral  de PQRSD elaborado y socializado 
</t>
  </si>
  <si>
    <t>Secretaría General Secretaria TIC</t>
  </si>
  <si>
    <t>Administradores de PQRSD</t>
  </si>
  <si>
    <t>30/03/2020
30/06/2020
31/10/2020
30/11/2020</t>
  </si>
  <si>
    <t>Ejecutar los mecanismos de sensibilización y orientación a funcionarios de la Gobernación de Cundinamarca  para el uso de la plataforma MERCURIO y fortalecimiento de la respuesta oportuna a requerimientos.</t>
  </si>
  <si>
    <t>Secretaría General Secretaría TIC</t>
  </si>
  <si>
    <r>
      <t xml:space="preserve">Subcomponente 4. 
</t>
    </r>
    <r>
      <rPr>
        <sz val="14"/>
        <color indexed="8"/>
        <rFont val="Arial"/>
        <family val="2"/>
      </rPr>
      <t>Normativo y procedimental</t>
    </r>
  </si>
  <si>
    <t xml:space="preserve"> Fortalecer la Implementación de la política de protección de datos. </t>
  </si>
  <si>
    <t>Secretaría General
 Gerencia de Buen Gobierno</t>
  </si>
  <si>
    <t>Secretaría TIC, Secretaria de la Función Pública, Secretaría Jurídica y Secretaria General -Direccion de Gestion Documental</t>
  </si>
  <si>
    <t>Adoptar la caracterización de usuarios para garantizar la accesibilidad y atender las necesidades particulares de la entidad.</t>
  </si>
  <si>
    <t>Un inventario de recursos fisicos, humanos y tecnologicos necesarios para mejorar la atencion de los usuarios</t>
  </si>
  <si>
    <t>Entidades del Sector Central</t>
  </si>
  <si>
    <r>
      <t xml:space="preserve">Subcomponente 5. </t>
    </r>
    <r>
      <rPr>
        <sz val="14"/>
        <color indexed="8"/>
        <rFont val="Arial"/>
        <family val="2"/>
      </rPr>
      <t>Relacionamiento con el ciudadano</t>
    </r>
  </si>
  <si>
    <t>Salidas de la Unidad Movil a los municipios del Departamento de Cundinamarca, para prestar servicios de atencion al ciudadano.</t>
  </si>
  <si>
    <t xml:space="preserve">Informe y resgistro de número de ciudadanos atendidos a través de la unidad móvil en servicio al ciudadano. </t>
  </si>
  <si>
    <t>Plan Anticorrupción y de Atención al Ciudadano</t>
  </si>
  <si>
    <t>Componente 5:  Transparencia y Acceso a la Información</t>
  </si>
  <si>
    <t>Código:          E-DEAG-FR-049</t>
  </si>
  <si>
    <t>Versión:                               1</t>
  </si>
  <si>
    <t>Fecha de Aprobación:17/07/2017</t>
  </si>
  <si>
    <t>Indicadores</t>
  </si>
  <si>
    <t>Entidades que apoyan</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</si>
  <si>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</si>
  <si>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</si>
  <si>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</si>
  <si>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</si>
  <si>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</si>
  <si>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 xml:space="preserve">Publicar en la web y en datosabiertos.gov.co el inventario de activos de información clasificada y reservada </t>
  </si>
  <si>
    <t>Un inventario de activos de información clasificada y reservada publicada</t>
  </si>
  <si>
    <t>No. de inventarios publicados relacionados con la ifnromación clasificada y reservada/ No. De inventarios propuestos</t>
  </si>
  <si>
    <t>Secretaría Jurídica</t>
  </si>
  <si>
    <t>Secretaría General- Dirección de Gestión Documental</t>
  </si>
  <si>
    <t xml:space="preserve">Adelantar todos los procesos contractuales en la plataforma SECOP II </t>
  </si>
  <si>
    <t>100% de los procesos contractuales tramitados en SECOP II</t>
  </si>
  <si>
    <t>No. de procesos adelantados/No. de contratos celebrados</t>
  </si>
  <si>
    <t>Dirección de Contratación</t>
  </si>
  <si>
    <t>Actualización  de los trámites en el SUIT</t>
  </si>
  <si>
    <t>Reportar el 100% de los trámites en el SUIT</t>
  </si>
  <si>
    <t>Dirección de Atención al Ciudadano</t>
  </si>
  <si>
    <t>1.5</t>
  </si>
  <si>
    <t>Puesta en marcha de la Plataforma virtual ventanilla única</t>
  </si>
  <si>
    <t>20 Tramites  al aire</t>
  </si>
  <si>
    <t>No. de Trámites al aire / No. de tramites desarrollados</t>
  </si>
  <si>
    <t>1.6</t>
  </si>
  <si>
    <t xml:space="preserve">Hacer seguimiento a la actualización de las hojas de vida en el SIGEP para funcionarios y contratistas </t>
  </si>
  <si>
    <t>Tres seguimientos</t>
  </si>
  <si>
    <t xml:space="preserve">30/04/2020
31/08/2020
30/11/2020
</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</si>
  <si>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</si>
  <si>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</si>
  <si>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</si>
  <si>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</si>
  <si>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</si>
  <si>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Seguimiento a las solicitudes emanadas por el boton de PSE (Autenticación de documentos Públicos) </t>
  </si>
  <si>
    <t xml:space="preserve">Informe de seguimiento de solicitudes emanadas por el botón de PSE      (autenticación de documentos Públicos) </t>
  </si>
  <si>
    <t>No. de solicitudes/No. De solicitudes emanadas por el botón PSE</t>
  </si>
  <si>
    <t xml:space="preserve">Secretaría General </t>
  </si>
  <si>
    <t xml:space="preserve">Secretaría de Hacienda
Secretaria Jurídica                 Dirección de Gestión Documental </t>
  </si>
  <si>
    <t xml:space="preserve">Trimestral </t>
  </si>
  <si>
    <t>Socializar con los funcionarios operadores jurídicos del nivel central el Manual de Buenas Prácticas de la Gestion Jurídica Pública</t>
  </si>
  <si>
    <t>Socialización del Manual de Buenas Prácticas de la Gestion Jurídica Pública</t>
  </si>
  <si>
    <t>No. de socializaciones propuestas/No. de Socializaciones realizadas</t>
  </si>
  <si>
    <t xml:space="preserve">Secretaría Jurídica </t>
  </si>
  <si>
    <r>
      <t xml:space="preserve">Subcomponente 3. </t>
    </r>
    <r>
      <rPr>
        <sz val="14"/>
        <color indexed="8"/>
        <rFont val="Arial"/>
        <family val="2"/>
      </rPr>
      <t>Elaboración los Instrumentos de Gestión de la Información</t>
    </r>
  </si>
  <si>
    <t>Elaboración de los instrumentos archivísticos faltantes en el programa de gestión documental: 
a) Tablas de control de acceso 
b)  Banco terminología de series y subseries documentales 
Elaboración del modelo del sistema integrado de conservación</t>
  </si>
  <si>
    <t>Instrumentos de gestión documental con el lleno de requisitos</t>
  </si>
  <si>
    <t>No. de instrumetos elaborados con requisitos/ No.  de instrumentos propuestos</t>
  </si>
  <si>
    <t xml:space="preserve">Secretaría General
</t>
  </si>
  <si>
    <t>Dirección de Gestión Documental.</t>
  </si>
  <si>
    <t xml:space="preserve">Implementar y desarrollar el modelo de asesoría virtual en el programa de gestión documental </t>
  </si>
  <si>
    <t xml:space="preserve">Modelo de asesoría virtual en programa de Gestión Documental
100% municipios que demanden asistencia técncia con asesoría virtual
</t>
  </si>
  <si>
    <t>Un modelo de asesoría virtual
No. de muncipios que recibieron asistencia tecnica virtual/No. de municipios que solicitaron asistencia tecnica virtual</t>
  </si>
  <si>
    <t>Dirección de Gestión Documental</t>
  </si>
  <si>
    <t>3.3</t>
  </si>
  <si>
    <t xml:space="preserve">Seguimiento a las series y subseries relacionadas con gestión documental a entidades del sector central de la Administración Departamental </t>
  </si>
  <si>
    <t xml:space="preserve">Tres informes de seguimiento </t>
  </si>
  <si>
    <t xml:space="preserve">No. de seguimiento a series y subseries para la gestión documental/ No. Seguimientos propuestos  
</t>
  </si>
  <si>
    <t xml:space="preserve">trimestral </t>
  </si>
  <si>
    <t>3.4</t>
  </si>
  <si>
    <t>Actualización de los actos administrativos disponibles en linea para facilitar la consulta de los ciudadanos</t>
  </si>
  <si>
    <t>Publicacion del 100% de actos administrativos actualizado, disponibles en la web</t>
  </si>
  <si>
    <t>No. de actos administrativos actualizado y disponibles en la web/No. total de actos administrativos emitidos</t>
  </si>
  <si>
    <t xml:space="preserve">Dirección de Gestión Documental y Oficina Asesora Juridica de la Secretaria General </t>
  </si>
  <si>
    <t>3.5</t>
  </si>
  <si>
    <t xml:space="preserve">Eliminación de documentos de las entidades del sector central de la Administración Departamental </t>
  </si>
  <si>
    <t>Informe de documentos eliminados en ML</t>
  </si>
  <si>
    <t xml:space="preserve">
No. de documentos eliminados/ No. Total de documentos en ML</t>
  </si>
  <si>
    <t>3.7</t>
  </si>
  <si>
    <t xml:space="preserve">
Declaratorias de bien cultura archivistico de Cundinamarca</t>
  </si>
  <si>
    <t>Reportes e informes de declaratorias de bien cultura archivistico de Cundinamarca</t>
  </si>
  <si>
    <t xml:space="preserve">No. declaratorias de bien cultural archivistico elaborado y aprobado/ No. total de archivos
</t>
  </si>
  <si>
    <t xml:space="preserve">Dirección de Gestión Documental
Consejo Departamental de Archivos </t>
  </si>
  <si>
    <r>
      <t xml:space="preserve">Subcomponente 4. </t>
    </r>
    <r>
      <rPr>
        <sz val="14"/>
        <color indexed="8"/>
        <rFont val="Arial"/>
        <family val="2"/>
      </rPr>
      <t>Criterio diferencial de accesibilidad</t>
    </r>
  </si>
  <si>
    <t xml:space="preserve">Disponer de herramientas que faciliten la interacción de los ciudadanos en condición de discapacidad visual y auditiva en el CIAC.
</t>
  </si>
  <si>
    <t xml:space="preserve">Adoptar 2 herramientas
</t>
  </si>
  <si>
    <t xml:space="preserve">Numero de Herramientas adoptadas. 
</t>
  </si>
  <si>
    <t xml:space="preserve">
Secretaria General
</t>
  </si>
  <si>
    <t xml:space="preserve">Secretaria Desarrollo Social             
Secretaria TIC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</si>
  <si>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</si>
  <si>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</si>
  <si>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</si>
  <si>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</si>
  <si>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</si>
  <si>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</si>
  <si>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2020 y rendir informe semestral de resultados</t>
  </si>
  <si>
    <t xml:space="preserve">No.de dependencias monitoredas / Total dependecias de la Administración Departamental 
</t>
  </si>
  <si>
    <t xml:space="preserve">30/06/2020
30/11/2020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</si>
  <si>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</si>
  <si>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</si>
  <si>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</si>
  <si>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</si>
  <si>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</si>
  <si>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</si>
  <si>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</si>
  <si>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</si>
  <si>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</si>
  <si>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Socializar la Politica Pública de Participación Ciudadana en los 116 municipios del Departamento</t>
  </si>
  <si>
    <t>Conocimiento y acceso a la información</t>
  </si>
  <si>
    <t xml:space="preserve"> Politica Pública de Participación Ciudadana socializada en el 100% del territorio Departamental</t>
  </si>
  <si>
    <t># de socializaciones realizadas</t>
  </si>
  <si>
    <t>Secretaría de Gobierno - Dirección de Asuntos Municipales</t>
  </si>
  <si>
    <t>Secretaría de Desarrollo e Inclusión Social, Jefatura de Gabinete y Secretaría de Salud</t>
  </si>
  <si>
    <t>Establecer los espacios de participación existentes en el Departamento de Cundinamarca</t>
  </si>
  <si>
    <t>Aumentar la incidencia de los espacios y mecanismos de participación en la toma  de decisiones de interes público</t>
  </si>
  <si>
    <t>Garantizar el 100% de participación efectiva en los escenarios existentes</t>
  </si>
  <si>
    <t># de ciudadanos que participan</t>
  </si>
  <si>
    <t>Secretaría de Desarrollo  e Inclusión Social, Jefatura de Gabinete, Secretaría de Salud, IDACO y Secretaría de Planeación</t>
  </si>
  <si>
    <t>Realizar mesas de trabajo para arcticular la destinación presupuestal  a la participación ciudadana</t>
  </si>
  <si>
    <t>Incrementar los recursos para el fomento de la participación ciudadana</t>
  </si>
  <si>
    <t>Aumentar en un 20% los recursos destinados a la participación ciudadana</t>
  </si>
  <si>
    <t xml:space="preserve">Recursos </t>
  </si>
  <si>
    <t>Secretaría de Desarrollo  e Inclusión Social, Jefatura de Gabinete, Secretaría de Salud e IDACO</t>
  </si>
  <si>
    <t>Estrategias</t>
  </si>
  <si>
    <t>Fortalecer los contenidos dirigidos a estudiantes de grados 10° y 11°, respecto a los elementos básicos de la democracia participativa</t>
  </si>
  <si>
    <t>Educación en la participación ciudadana</t>
  </si>
  <si>
    <t>Innovar el curriculum estudiantil con mecanismos de participación ciudadana y control social</t>
  </si>
  <si>
    <t>Curriculum estudiantil Innovado</t>
  </si>
  <si>
    <t>Secretaría de Educación</t>
  </si>
  <si>
    <t>Secretaría de Gobierno, Secretaría de Desarrollo e Inclusión Social y Gerencia de Buen Gobierno</t>
  </si>
  <si>
    <t>Atender las solicitudes de acompañamiento o asesoria en materia de participación ciudadana</t>
  </si>
  <si>
    <t>Brindar asisitencia técnica en mecanismo de participación, sus instancias, formulación de políticas públicas, veedurias, consejos y comités de orden Departamental y Municipal</t>
  </si>
  <si>
    <t>Atender el 100% de solicitudes recibidas</t>
  </si>
  <si>
    <t># de solicitudes atentidas</t>
  </si>
  <si>
    <t>Dirección de Asuntos Municipales</t>
  </si>
  <si>
    <t>Secretaría de Gobierno, Secretaría de planeación y Secretaria de Salud</t>
  </si>
  <si>
    <t>Diseñar un modelo para la formulación e implementació de presupuestos participativos en el Departamento de Cundinamarca</t>
  </si>
  <si>
    <t>Incorporar de forma progresiva y metodologica la practiva de presupuestos participativos en el Departamento de Cundinamarca</t>
  </si>
  <si>
    <t xml:space="preserve">Modelo diseñado </t>
  </si>
  <si>
    <t>Un modelo diseñado</t>
  </si>
  <si>
    <t>Secretaría de Gobierno y Jefatura de Gabinete</t>
  </si>
  <si>
    <t>Creación o dotación de oficinas de participación ciudadana en los municipios</t>
  </si>
  <si>
    <t>Integrar acciones destinadas a proveer recursos técnicos, fisicos y humanos</t>
  </si>
  <si>
    <t>Creación oficinas de participación municipales</t>
  </si>
  <si>
    <t xml:space="preserve"># de municipios acompañados </t>
  </si>
  <si>
    <t>Secretaría de Gobierno</t>
  </si>
  <si>
    <t>Secretaría de Salud y Jefatura de Gabinete</t>
  </si>
  <si>
    <t>Implementar una herramienta de desarrollo tecnológico para los Concejos Municipales</t>
  </si>
  <si>
    <t>Facilitar el dialogo con los Concejales frente a la Administración Departamental</t>
  </si>
  <si>
    <t xml:space="preserve">Socialización del desarrollo tecnológico </t>
  </si>
  <si>
    <t># de concejales usuarios de la herramienta tecnológica</t>
  </si>
  <si>
    <t>Secretaría de Gobierno, Secretaría de TIC</t>
  </si>
  <si>
    <t>Seguimiento y evaluación</t>
  </si>
  <si>
    <t>Convocar a sesión al Consejo Departamental de Participación Ciudadana</t>
  </si>
  <si>
    <t xml:space="preserve">Evaluar la implementación de la Politica Pública de Participación Ciudadana </t>
  </si>
  <si>
    <t>Dos sesiones del Consejo Departamental de Participación Ciudadana</t>
  </si>
  <si>
    <t># de sesiones del consejos realizadas</t>
  </si>
  <si>
    <t>Informe anual ante la Asamblea Departamental</t>
  </si>
  <si>
    <t xml:space="preserve">El segundo semestre de cada año se presentará un informe de la implementación de la Politica Pública de Participación Ciudadana </t>
  </si>
  <si>
    <t>Informe Presentado</t>
  </si>
  <si>
    <t># de informes ante la asamblea Departamental</t>
  </si>
  <si>
    <t>Secretaría de Gobierno, IDCAO, Secretaría de Desarrollo e Inclusión Social y Secretaría de Planeación</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</si>
  <si>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</si>
  <si>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</si>
  <si>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</si>
  <si>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</si>
  <si>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</si>
  <si>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</si>
  <si>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</si>
  <si>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</si>
  <si>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</si>
  <si>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</si>
  <si>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</si>
  <si>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Oficina de Participación</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</si>
  <si>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</si>
  <si>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</si>
  <si>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</si>
  <si>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</si>
  <si>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</si>
  <si>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</si>
  <si>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</si>
  <si>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</si>
  <si>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</si>
  <si>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</si>
  <si>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</si>
  <si>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</si>
  <si>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</si>
  <si>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</si>
  <si>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</si>
  <si>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</si>
  <si>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</si>
  <si>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</si>
  <si>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</si>
  <si>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</si>
  <si>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Recibo a satisfacción y/o pago de objetos contractuales que no corresponden a especificaciones técnicas exigidas o no fueron ejecutados</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</si>
  <si>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</si>
  <si>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</si>
  <si>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</si>
  <si>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</si>
  <si>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</si>
  <si>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</si>
  <si>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</si>
  <si>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</si>
  <si>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</si>
  <si>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</si>
  <si>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</si>
  <si>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</si>
  <si>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</si>
  <si>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 xml:space="preserve">Secretaría General- Dirección de Atención al Ciudadano, Secretaría de Salud- Dirección Desarrollo de Servicios, Secretaría TIC </t>
  </si>
  <si>
    <t>Secretaría General- Dirección de Atención al Ciudadano, Secretaría de Salud- Dirección Desarrollo de Servicios, Secretaría TIC</t>
  </si>
  <si>
    <t xml:space="preserve">Un protocolo actualizado y publicado </t>
  </si>
  <si>
    <t>Secretaria TIC - Dirección de Atención al Ciudadano</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</si>
  <si>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</si>
  <si>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</si>
  <si>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</si>
  <si>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</si>
  <si>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</si>
  <si>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</si>
  <si>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</si>
  <si>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</si>
  <si>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Anual</t>
  </si>
  <si>
    <t>Informe cuatrimestral
Semestral</t>
  </si>
  <si>
    <t xml:space="preserve">28/02/2020
15/12/2020 </t>
  </si>
  <si>
    <t xml:space="preserve">20/05/2020
15/12/2020 </t>
  </si>
  <si>
    <r>
      <rPr>
        <sz val="14"/>
        <color theme="1"/>
        <rFont val="Arial"/>
        <family val="2"/>
      </rPr>
      <t>31/03/2020</t>
    </r>
    <r>
      <rPr>
        <b/>
        <sz val="14"/>
        <color theme="1"/>
        <rFont val="Arial"/>
        <family val="2"/>
      </rPr>
      <t xml:space="preserve">
</t>
    </r>
    <r>
      <rPr>
        <sz val="14"/>
        <color theme="1"/>
        <rFont val="Arial"/>
        <family val="2"/>
      </rPr>
      <t>20/05/2020</t>
    </r>
  </si>
  <si>
    <t>1/05/2020 al 31/12/2020</t>
  </si>
  <si>
    <r>
      <t>Actas de seguimiento y control  de 12 mesas de trabajo con los administradores de PQRSD, para fortaleceler respuesta oportuna a requerimientos.</t>
    </r>
    <r>
      <rPr>
        <sz val="14"/>
        <color indexed="8"/>
        <rFont val="Arial"/>
        <family val="2"/>
      </rPr>
      <t xml:space="preserve">
 </t>
    </r>
  </si>
  <si>
    <t xml:space="preserve">Actas de seguimiento y control  de 4 mesas de trabajo con la participacion de las secretarias responsables de la proteccion de datos. </t>
  </si>
  <si>
    <t xml:space="preserve">No. de actualizaciones adelantadas /No.  publicaciones requeridas por la normativa vigente </t>
  </si>
  <si>
    <t>No. de actualizaciónes de trámites en el SUIT/ No. de trámites en el SUIT</t>
  </si>
  <si>
    <t>No. de seguimientos realizados/ No. de seguimientos propuestos</t>
  </si>
  <si>
    <t>Secretaría General
Secretaría de Planeación</t>
  </si>
  <si>
    <t xml:space="preserve">
Gerencia de Buen Gobierno
</t>
  </si>
  <si>
    <t>31 de marzo de 2020</t>
  </si>
  <si>
    <t xml:space="preserve">Secretaría General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</si>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</sst>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dd/mm/yyyy;@"/>
    <numFmt numFmtId="166" formatCode="d/mm/yyyy;@"/>
    <numFmt numFmtId="167" formatCode="dd/mm/yy;@"/>
  </numFmts>
  <fonts count="65">
    <font>
      <sz val="11"/>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11"/>
      <color indexed="8"/>
      <name val="Calibri"/>
      <family val="2"/>
    </font>
    <font>
      <b/>
      <sz val="9"/>
      <color indexed="81"/>
      <name val="Tahoma"/>
      <family val="2"/>
    </font>
    <font>
      <sz val="9"/>
      <color indexed="81"/>
      <name val="Tahoma"/>
      <family val="2"/>
    </font>
    <font>
      <sz val="11"/>
      <color theme="0"/>
      <name val="Calibri"/>
      <family val="2"/>
      <scheme val="minor"/>
    </font>
    <font>
      <b/>
      <sz val="11"/>
      <color theme="0"/>
      <name val="Calibri"/>
      <family val="2"/>
      <scheme val="minor"/>
    </font>
    <font>
      <b/>
      <sz val="11"/>
      <color theme="1"/>
      <name val="Calibri"/>
      <family val="2"/>
      <scheme val="minor"/>
    </font>
    <font>
      <sz val="14"/>
      <color theme="1"/>
      <name val="Tahoma"/>
      <family val="2"/>
    </font>
    <font>
      <sz val="10"/>
      <color theme="0"/>
      <name val="Calibri"/>
      <family val="2"/>
      <scheme val="minor"/>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b/>
      <sz val="14"/>
      <color rgb="FF000000"/>
      <name val="Times New Roman"/>
      <family val="1"/>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sz val="11"/>
      <color rgb="FFFF0000"/>
      <name val="Work Sans"/>
    </font>
    <font>
      <b/>
      <sz val="12"/>
      <name val="Arial"/>
      <family val="2"/>
    </font>
    <font>
      <sz val="12"/>
      <color rgb="FF212121"/>
      <name val="Calibri"/>
      <family val="2"/>
      <scheme val="minor"/>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theme="1"/>
      <name val="Arial"/>
      <family val="2"/>
    </font>
    <font>
      <sz val="11"/>
      <color rgb="FFFF0000"/>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sz val="10"/>
      <color rgb="FF000000"/>
      <name val="Arial"/>
      <family val="2"/>
    </font>
    <font>
      <b/>
      <sz val="10"/>
      <color rgb="FF000000"/>
      <name val="Arial"/>
      <family val="2"/>
    </font>
    <font>
      <sz val="10"/>
      <color theme="1"/>
      <name val="Arial"/>
      <family val="2"/>
    </font>
    <font>
      <sz val="11"/>
      <name val="Verdana"/>
      <family val="2"/>
    </font>
    <font>
      <sz val="14"/>
      <color rgb="FFFF0000"/>
      <name val="Arial"/>
      <family val="2"/>
    </font>
  </fonts>
  <fills count="2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theme="3" tint="0.79998168889431442"/>
        <bgColor indexed="64"/>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s>
  <borders count="114">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style="medium">
        <color rgb="FF2F75B5"/>
      </left>
      <right/>
      <top/>
      <bottom/>
      <diagonal/>
    </border>
    <border>
      <left style="thick">
        <color theme="4"/>
      </left>
      <right style="medium">
        <color rgb="FF2F75B5"/>
      </right>
      <top style="thick">
        <color theme="4"/>
      </top>
      <bottom style="medium">
        <color rgb="FF2F75B5"/>
      </bottom>
      <diagonal/>
    </border>
    <border>
      <left style="thin">
        <color indexed="64"/>
      </left>
      <right/>
      <top style="thick">
        <color theme="4"/>
      </top>
      <bottom style="medium">
        <color rgb="FF2F75B5"/>
      </bottom>
      <diagonal/>
    </border>
    <border>
      <left/>
      <right style="thin">
        <color indexed="64"/>
      </right>
      <top style="thick">
        <color theme="4"/>
      </top>
      <bottom style="medium">
        <color rgb="FF2F75B5"/>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right style="thick">
        <color theme="4"/>
      </right>
      <top/>
      <bottom style="medium">
        <color rgb="FF2F75B5"/>
      </bottom>
      <diagonal/>
    </border>
    <border>
      <left style="medium">
        <color rgb="FF2F75B5"/>
      </left>
      <right style="medium">
        <color rgb="FF2F75B5"/>
      </right>
      <top style="medium">
        <color rgb="FF2F75B5"/>
      </top>
      <bottom/>
      <diagonal/>
    </border>
    <border>
      <left style="medium">
        <color rgb="FF2F75B5"/>
      </left>
      <right style="thick">
        <color theme="4"/>
      </right>
      <top style="medium">
        <color rgb="FF2F75B5"/>
      </top>
      <bottom/>
      <diagonal/>
    </border>
    <border>
      <left style="medium">
        <color rgb="FF2F75B5"/>
      </left>
      <right style="medium">
        <color rgb="FF2F75B5"/>
      </right>
      <top/>
      <bottom/>
      <diagonal/>
    </border>
    <border>
      <left style="medium">
        <color rgb="FF2F75B5"/>
      </left>
      <right style="thick">
        <color theme="4"/>
      </right>
      <top/>
      <bottom/>
      <diagonal/>
    </border>
    <border>
      <left style="medium">
        <color rgb="FF2F75B5"/>
      </left>
      <right style="thick">
        <color theme="4"/>
      </right>
      <top/>
      <bottom style="medium">
        <color rgb="FF2F75B5"/>
      </bottom>
      <diagonal/>
    </border>
    <border>
      <left/>
      <right/>
      <top/>
      <bottom style="medium">
        <color theme="4"/>
      </bottom>
      <diagonal/>
    </border>
    <border>
      <left style="thick">
        <color theme="4"/>
      </left>
      <right style="medium">
        <color rgb="FF2F75B5"/>
      </right>
      <top/>
      <bottom style="thick">
        <color theme="4"/>
      </bottom>
      <diagonal/>
    </border>
    <border>
      <left style="medium">
        <color rgb="FF2F75B5"/>
      </left>
      <right style="medium">
        <color rgb="FF2F75B5"/>
      </right>
      <top/>
      <bottom style="thick">
        <color theme="4"/>
      </bottom>
      <diagonal/>
    </border>
    <border>
      <left style="medium">
        <color rgb="FF2F75B5"/>
      </left>
      <right style="thick">
        <color theme="4"/>
      </right>
      <top/>
      <bottom style="thick">
        <color theme="4"/>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0" fontId="2" fillId="0" borderId="0"/>
    <xf numFmtId="0" fontId="1" fillId="0" borderId="0"/>
    <xf numFmtId="0" fontId="1" fillId="0" borderId="0"/>
    <xf numFmtId="0" fontId="5" fillId="0" borderId="0"/>
    <xf numFmtId="0" fontId="24" fillId="0" borderId="0" applyNumberFormat="0" applyFill="0" applyBorder="0" applyAlignment="0" applyProtection="0"/>
  </cellStyleXfs>
  <cellXfs count="756">
    <xf numFmtId="0" fontId="0" fillId="0" borderId="0" xfId="0"/>
    <xf numFmtId="0" fontId="1" fillId="0" borderId="0" xfId="2"/>
    <xf numFmtId="0" fontId="1" fillId="0" borderId="0" xfId="2" applyBorder="1" applyAlignment="1"/>
    <xf numFmtId="0" fontId="1" fillId="0" borderId="1" xfId="2" applyBorder="1" applyAlignment="1"/>
    <xf numFmtId="0" fontId="13" fillId="0" borderId="2" xfId="0" applyFont="1" applyFill="1" applyBorder="1" applyAlignment="1" applyProtection="1">
      <alignment horizontal="left" vertical="center"/>
    </xf>
    <xf numFmtId="14" fontId="13" fillId="0" borderId="2" xfId="0" applyNumberFormat="1" applyFont="1" applyFill="1" applyBorder="1" applyAlignment="1" applyProtection="1">
      <alignment vertical="center"/>
    </xf>
    <xf numFmtId="0" fontId="13" fillId="0" borderId="2" xfId="0" applyFont="1" applyFill="1" applyBorder="1" applyAlignment="1" applyProtection="1">
      <alignment vertical="center"/>
    </xf>
    <xf numFmtId="0" fontId="1" fillId="0" borderId="2" xfId="2" applyBorder="1" applyAlignment="1"/>
    <xf numFmtId="0" fontId="0" fillId="0" borderId="0" xfId="0" applyProtection="1">
      <protection locked="0"/>
    </xf>
    <xf numFmtId="0" fontId="0" fillId="0" borderId="0" xfId="0" applyProtection="1">
      <protection hidden="1"/>
    </xf>
    <xf numFmtId="0" fontId="12" fillId="2" borderId="4"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textRotation="90" wrapText="1"/>
      <protection locked="0"/>
    </xf>
    <xf numFmtId="0" fontId="0" fillId="0" borderId="5"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5"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4" borderId="5"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0" fillId="0" borderId="7" xfId="0" applyBorder="1" applyAlignment="1" applyProtection="1">
      <alignment horizontal="left" vertical="center"/>
      <protection hidden="1"/>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hidden="1"/>
    </xf>
    <xf numFmtId="0" fontId="0" fillId="0" borderId="9" xfId="0" applyBorder="1" applyAlignment="1" applyProtection="1">
      <alignment horizontal="left" vertical="center" wrapText="1"/>
      <protection locked="0"/>
    </xf>
    <xf numFmtId="0" fontId="11" fillId="3" borderId="4"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 fillId="0" borderId="0" xfId="2" applyFill="1"/>
    <xf numFmtId="0" fontId="1" fillId="0" borderId="0" xfId="2" applyFill="1" applyBorder="1" applyAlignment="1">
      <alignment horizontal="center" vertical="center" wrapText="1" shrinkToFit="1"/>
    </xf>
    <xf numFmtId="0" fontId="16" fillId="0" borderId="0" xfId="2" applyFont="1" applyFill="1" applyBorder="1" applyAlignment="1">
      <alignment wrapText="1"/>
    </xf>
    <xf numFmtId="0" fontId="1" fillId="0" borderId="0" xfId="2" applyBorder="1"/>
    <xf numFmtId="0" fontId="17" fillId="0" borderId="39" xfId="2" applyFont="1" applyFill="1" applyBorder="1" applyAlignment="1">
      <alignment horizontal="center" vertical="center" wrapText="1"/>
    </xf>
    <xf numFmtId="0" fontId="6" fillId="0" borderId="39" xfId="2"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9" fillId="4" borderId="39" xfId="2" applyFont="1" applyFill="1" applyBorder="1" applyAlignment="1">
      <alignment horizontal="center"/>
    </xf>
    <xf numFmtId="0" fontId="19" fillId="4" borderId="39" xfId="2" applyFont="1" applyFill="1" applyBorder="1" applyAlignment="1">
      <alignment horizontal="center" wrapText="1"/>
    </xf>
    <xf numFmtId="164" fontId="6" fillId="0" borderId="39" xfId="2" applyNumberFormat="1" applyFont="1" applyFill="1" applyBorder="1" applyAlignment="1">
      <alignment horizontal="center" vertical="center"/>
    </xf>
    <xf numFmtId="164" fontId="6" fillId="0" borderId="39" xfId="2" applyNumberFormat="1" applyFont="1" applyFill="1" applyBorder="1" applyAlignment="1">
      <alignment horizontal="center" vertical="center" wrapText="1"/>
    </xf>
    <xf numFmtId="0" fontId="0" fillId="0" borderId="5"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Alignment="1" applyProtection="1">
      <alignment horizontal="left" vertical="center"/>
      <protection locked="0"/>
    </xf>
    <xf numFmtId="14" fontId="0" fillId="0" borderId="5"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0" fillId="0" borderId="5" xfId="0" applyFill="1" applyBorder="1" applyAlignment="1" applyProtection="1">
      <alignment horizontal="left" vertical="center" wrapText="1"/>
      <protection hidden="1"/>
    </xf>
    <xf numFmtId="0" fontId="0" fillId="0" borderId="0" xfId="0" applyFill="1" applyAlignment="1">
      <alignment horizontal="left" vertical="center" wrapText="1"/>
    </xf>
    <xf numFmtId="0" fontId="0" fillId="0" borderId="4" xfId="0"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12" fillId="0" borderId="0" xfId="0" applyFont="1" applyAlignment="1" applyProtection="1">
      <alignment horizontal="center"/>
      <protection locked="0"/>
    </xf>
    <xf numFmtId="0" fontId="0" fillId="0" borderId="5"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3"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7" xfId="0" applyBorder="1" applyAlignment="1" applyProtection="1">
      <alignment horizontal="left" vertical="center"/>
      <protection locked="0"/>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5" fillId="8" borderId="0" xfId="0" applyFont="1" applyFill="1" applyAlignment="1"/>
    <xf numFmtId="0" fontId="23" fillId="9" borderId="0" xfId="0" applyFont="1" applyFill="1" applyAlignment="1">
      <alignment wrapText="1"/>
    </xf>
    <xf numFmtId="0" fontId="23" fillId="10" borderId="0" xfId="0" applyFont="1" applyFill="1" applyAlignment="1">
      <alignment wrapText="1"/>
    </xf>
    <xf numFmtId="0" fontId="15" fillId="11" borderId="0" xfId="5" applyFont="1" applyFill="1" applyAlignment="1">
      <alignment wrapText="1"/>
    </xf>
    <xf numFmtId="0" fontId="23" fillId="12" borderId="0" xfId="0" applyFont="1" applyFill="1" applyAlignment="1">
      <alignment wrapText="1"/>
    </xf>
    <xf numFmtId="0" fontId="15" fillId="9" borderId="0" xfId="5" applyFont="1" applyFill="1" applyAlignment="1">
      <alignment wrapText="1"/>
    </xf>
    <xf numFmtId="0" fontId="23" fillId="11" borderId="0" xfId="0" applyFont="1" applyFill="1" applyAlignment="1">
      <alignment wrapText="1"/>
    </xf>
    <xf numFmtId="0" fontId="15" fillId="12" borderId="0" xfId="5" applyFont="1" applyFill="1" applyAlignment="1">
      <alignment wrapText="1"/>
    </xf>
    <xf numFmtId="0" fontId="0" fillId="0" borderId="10" xfId="0" applyBorder="1" applyAlignment="1" applyProtection="1">
      <alignment vertical="center"/>
      <protection locked="0"/>
    </xf>
    <xf numFmtId="0" fontId="0" fillId="0" borderId="30" xfId="0" applyBorder="1" applyAlignment="1" applyProtection="1">
      <alignment vertical="center"/>
      <protection locked="0"/>
    </xf>
    <xf numFmtId="0" fontId="0" fillId="0" borderId="10" xfId="0" applyBorder="1" applyAlignment="1" applyProtection="1">
      <alignment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0" fillId="0" borderId="30" xfId="0" applyBorder="1" applyAlignment="1" applyProtection="1">
      <alignment vertical="center" wrapText="1"/>
      <protection hidden="1"/>
    </xf>
    <xf numFmtId="0" fontId="0" fillId="0" borderId="5" xfId="0" applyBorder="1" applyProtection="1">
      <protection hidden="1"/>
    </xf>
    <xf numFmtId="0" fontId="0" fillId="0" borderId="8" xfId="0" applyBorder="1" applyAlignment="1" applyProtection="1">
      <alignment horizontal="center" vertical="center" wrapText="1"/>
      <protection hidden="1"/>
    </xf>
    <xf numFmtId="0" fontId="0" fillId="0" borderId="10" xfId="0" applyBorder="1" applyAlignment="1" applyProtection="1">
      <alignment horizontal="center" vertical="center"/>
      <protection locked="0"/>
    </xf>
    <xf numFmtId="0" fontId="0" fillId="0" borderId="30" xfId="0" applyBorder="1" applyAlignment="1" applyProtection="1">
      <alignment horizontal="center" vertical="center" wrapText="1"/>
      <protection hidden="1"/>
    </xf>
    <xf numFmtId="0" fontId="0" fillId="0" borderId="1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11" fillId="3" borderId="4"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10" xfId="0" applyBorder="1" applyAlignment="1" applyProtection="1">
      <alignment horizontal="left" vertical="center"/>
      <protection hidden="1"/>
    </xf>
    <xf numFmtId="0" fontId="0" fillId="0" borderId="30" xfId="0" applyBorder="1" applyAlignment="1" applyProtection="1">
      <alignment horizontal="left" vertical="center" wrapText="1"/>
      <protection locked="0"/>
    </xf>
    <xf numFmtId="0" fontId="0" fillId="0" borderId="7" xfId="0" applyBorder="1" applyAlignment="1" applyProtection="1">
      <alignment horizontal="left" vertical="center"/>
      <protection hidden="1"/>
    </xf>
    <xf numFmtId="0" fontId="0" fillId="0" borderId="7" xfId="0" applyBorder="1" applyAlignment="1" applyProtection="1">
      <alignment horizontal="left" vertical="center"/>
      <protection locked="0"/>
    </xf>
    <xf numFmtId="0" fontId="0" fillId="0" borderId="7"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hidden="1"/>
    </xf>
    <xf numFmtId="0" fontId="0" fillId="0" borderId="7"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hidden="1"/>
    </xf>
    <xf numFmtId="0" fontId="0" fillId="0" borderId="7" xfId="0" applyBorder="1" applyProtection="1">
      <protection hidden="1"/>
    </xf>
    <xf numFmtId="0" fontId="0" fillId="0" borderId="10" xfId="0" applyBorder="1" applyProtection="1">
      <protection hidden="1"/>
    </xf>
    <xf numFmtId="14" fontId="0" fillId="0" borderId="10" xfId="0" applyNumberFormat="1" applyBorder="1" applyAlignment="1" applyProtection="1">
      <alignment horizontal="center" vertical="center"/>
      <protection locked="0"/>
    </xf>
    <xf numFmtId="0" fontId="0" fillId="0" borderId="9" xfId="0" applyBorder="1" applyAlignment="1" applyProtection="1">
      <alignment vertical="center"/>
      <protection hidden="1"/>
    </xf>
    <xf numFmtId="0" fontId="0" fillId="0" borderId="9" xfId="0" applyBorder="1" applyAlignment="1" applyProtection="1">
      <alignment horizontal="left" vertical="center"/>
      <protection hidden="1"/>
    </xf>
    <xf numFmtId="0" fontId="0" fillId="0" borderId="9" xfId="0" applyBorder="1" applyProtection="1">
      <protection hidden="1"/>
    </xf>
    <xf numFmtId="0" fontId="0" fillId="0" borderId="3" xfId="0" applyBorder="1" applyAlignment="1" applyProtection="1">
      <alignment vertical="center"/>
      <protection locked="0"/>
    </xf>
    <xf numFmtId="0" fontId="0" fillId="0" borderId="3" xfId="0" applyBorder="1" applyProtection="1">
      <protection hidden="1"/>
    </xf>
    <xf numFmtId="0" fontId="0" fillId="0" borderId="3" xfId="0" applyBorder="1" applyAlignment="1" applyProtection="1">
      <alignment horizontal="center" vertical="center"/>
      <protection hidden="1"/>
    </xf>
    <xf numFmtId="0" fontId="0" fillId="0" borderId="6" xfId="0" applyBorder="1" applyAlignment="1" applyProtection="1">
      <alignment vertical="center"/>
      <protection locked="0"/>
    </xf>
    <xf numFmtId="0" fontId="0" fillId="0" borderId="6" xfId="0" applyBorder="1" applyProtection="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vertical="center"/>
      <protection hidden="1"/>
    </xf>
    <xf numFmtId="0" fontId="0" fillId="0" borderId="7" xfId="0" applyFill="1" applyBorder="1" applyAlignment="1" applyProtection="1">
      <alignment horizontal="left" vertical="center" wrapText="1"/>
      <protection locked="0"/>
    </xf>
    <xf numFmtId="0" fontId="0" fillId="0" borderId="7" xfId="0" applyFill="1" applyBorder="1" applyAlignment="1" applyProtection="1">
      <alignment horizontal="left" vertical="center"/>
      <protection locked="0"/>
    </xf>
    <xf numFmtId="0" fontId="1" fillId="0" borderId="43" xfId="2" applyBorder="1" applyAlignment="1"/>
    <xf numFmtId="0" fontId="0" fillId="0" borderId="0" xfId="0" applyFill="1"/>
    <xf numFmtId="0" fontId="28" fillId="0" borderId="3" xfId="2" applyFont="1" applyFill="1" applyBorder="1" applyAlignment="1">
      <alignment vertical="center"/>
    </xf>
    <xf numFmtId="0" fontId="28" fillId="5" borderId="3" xfId="2" applyFont="1" applyFill="1" applyBorder="1" applyAlignment="1">
      <alignment vertical="center"/>
    </xf>
    <xf numFmtId="0" fontId="1" fillId="0" borderId="0" xfId="3"/>
    <xf numFmtId="0" fontId="1" fillId="0" borderId="0" xfId="3" applyBorder="1"/>
    <xf numFmtId="0" fontId="31" fillId="13" borderId="0" xfId="3" applyFont="1" applyFill="1" applyBorder="1" applyAlignment="1" applyProtection="1">
      <alignment horizontal="left" vertical="top" wrapText="1"/>
    </xf>
    <xf numFmtId="0" fontId="31" fillId="13" borderId="0" xfId="3" applyFont="1" applyFill="1" applyBorder="1" applyAlignment="1" applyProtection="1">
      <alignment horizontal="center" vertical="top" wrapText="1"/>
    </xf>
    <xf numFmtId="0" fontId="33" fillId="15" borderId="51" xfId="0" applyFont="1" applyFill="1" applyBorder="1" applyAlignment="1">
      <alignment horizontal="center" vertical="center" wrapText="1"/>
    </xf>
    <xf numFmtId="0" fontId="33" fillId="15" borderId="52" xfId="0" applyFont="1" applyFill="1" applyBorder="1" applyAlignment="1">
      <alignment horizontal="center" vertical="center" wrapText="1"/>
    </xf>
    <xf numFmtId="0" fontId="34" fillId="15" borderId="52" xfId="0" applyFont="1" applyFill="1" applyBorder="1" applyAlignment="1">
      <alignment horizontal="center" vertical="center" wrapText="1"/>
    </xf>
    <xf numFmtId="0" fontId="33" fillId="15" borderId="53" xfId="0" applyFont="1" applyFill="1" applyBorder="1" applyAlignment="1">
      <alignment horizontal="center" vertical="center" wrapText="1"/>
    </xf>
    <xf numFmtId="0" fontId="33" fillId="15" borderId="48" xfId="0" applyFont="1" applyFill="1" applyBorder="1" applyAlignment="1">
      <alignment horizontal="center" vertical="center" wrapText="1"/>
    </xf>
    <xf numFmtId="0" fontId="6" fillId="0" borderId="55" xfId="0" applyFont="1" applyFill="1" applyBorder="1" applyAlignment="1">
      <alignment horizontal="center" vertical="center" wrapText="1"/>
    </xf>
    <xf numFmtId="1" fontId="35" fillId="0" borderId="55" xfId="0" applyNumberFormat="1" applyFont="1" applyFill="1" applyBorder="1" applyAlignment="1">
      <alignment horizontal="center" vertical="center" shrinkToFit="1"/>
    </xf>
    <xf numFmtId="165" fontId="35"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wrapText="1"/>
    </xf>
    <xf numFmtId="0" fontId="1" fillId="0" borderId="19" xfId="3" applyBorder="1"/>
    <xf numFmtId="0" fontId="1" fillId="0" borderId="7" xfId="3" applyBorder="1"/>
    <xf numFmtId="0" fontId="6" fillId="0" borderId="59" xfId="0" applyFont="1" applyFill="1" applyBorder="1" applyAlignment="1">
      <alignment horizontal="center" vertical="center" wrapText="1"/>
    </xf>
    <xf numFmtId="1" fontId="35" fillId="0" borderId="59" xfId="0" applyNumberFormat="1" applyFont="1" applyFill="1" applyBorder="1" applyAlignment="1">
      <alignment horizontal="center" vertical="center" shrinkToFit="1"/>
    </xf>
    <xf numFmtId="165" fontId="35" fillId="0" borderId="59" xfId="0" applyNumberFormat="1" applyFont="1" applyFill="1" applyBorder="1" applyAlignment="1">
      <alignment horizontal="center" vertical="center" shrinkToFit="1"/>
    </xf>
    <xf numFmtId="0" fontId="1" fillId="0" borderId="16" xfId="3" applyBorder="1"/>
    <xf numFmtId="0" fontId="1" fillId="0" borderId="3" xfId="3" applyBorder="1"/>
    <xf numFmtId="0" fontId="26" fillId="4" borderId="25" xfId="0" applyFont="1" applyFill="1" applyBorder="1" applyAlignment="1" applyProtection="1">
      <alignment vertical="center"/>
    </xf>
    <xf numFmtId="0" fontId="26" fillId="4" borderId="0" xfId="0" applyFont="1" applyFill="1" applyAlignment="1" applyProtection="1">
      <alignment vertical="center"/>
      <protection locked="0"/>
    </xf>
    <xf numFmtId="0" fontId="26" fillId="4" borderId="63" xfId="0" applyFont="1" applyFill="1" applyBorder="1" applyAlignment="1" applyProtection="1">
      <alignment vertical="center"/>
    </xf>
    <xf numFmtId="0" fontId="26" fillId="4" borderId="37" xfId="0" applyFont="1" applyFill="1" applyBorder="1" applyAlignment="1" applyProtection="1">
      <alignment vertical="center"/>
    </xf>
    <xf numFmtId="0" fontId="37" fillId="17" borderId="65" xfId="0" applyFont="1" applyFill="1" applyBorder="1" applyAlignment="1">
      <alignment horizontal="center" vertical="center" wrapText="1"/>
    </xf>
    <xf numFmtId="0" fontId="37" fillId="17" borderId="68" xfId="0" applyFont="1" applyFill="1" applyBorder="1" applyAlignment="1">
      <alignment horizontal="center" vertical="center" wrapText="1"/>
    </xf>
    <xf numFmtId="0" fontId="37" fillId="17" borderId="69" xfId="0" applyFont="1" applyFill="1" applyBorder="1" applyAlignment="1">
      <alignment horizontal="center" vertical="center" wrapText="1"/>
    </xf>
    <xf numFmtId="0" fontId="38" fillId="17" borderId="71" xfId="0" applyFont="1" applyFill="1" applyBorder="1" applyAlignment="1">
      <alignment horizontal="center" vertical="center" wrapText="1"/>
    </xf>
    <xf numFmtId="0" fontId="1" fillId="0" borderId="39" xfId="0" applyFont="1" applyFill="1" applyBorder="1" applyAlignment="1">
      <alignment horizontal="center" vertical="center" wrapText="1"/>
    </xf>
    <xf numFmtId="166" fontId="1" fillId="0" borderId="39" xfId="0" applyNumberFormat="1"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0" fillId="0" borderId="0" xfId="0" applyFill="1" applyBorder="1" applyAlignment="1">
      <alignment wrapText="1"/>
    </xf>
    <xf numFmtId="0" fontId="15" fillId="0" borderId="74" xfId="0" applyFont="1" applyBorder="1" applyAlignment="1">
      <alignment horizontal="left" vertical="center"/>
    </xf>
    <xf numFmtId="167" fontId="1" fillId="0" borderId="39" xfId="0" applyNumberFormat="1" applyFont="1" applyFill="1" applyBorder="1" applyAlignment="1">
      <alignment horizontal="center" vertical="center" wrapText="1"/>
    </xf>
    <xf numFmtId="0" fontId="1" fillId="0" borderId="76" xfId="0" applyFont="1" applyFill="1" applyBorder="1" applyAlignment="1">
      <alignment horizontal="center" vertical="center" wrapText="1"/>
    </xf>
    <xf numFmtId="0" fontId="0" fillId="0" borderId="0" xfId="0" applyFill="1" applyBorder="1"/>
    <xf numFmtId="0" fontId="1" fillId="0" borderId="0" xfId="3" applyFill="1" applyBorder="1" applyAlignment="1">
      <alignment vertical="center" wrapText="1"/>
    </xf>
    <xf numFmtId="0" fontId="1" fillId="17" borderId="74" xfId="0" applyFont="1" applyFill="1" applyBorder="1" applyAlignment="1">
      <alignment horizontal="left" vertical="center" wrapText="1"/>
    </xf>
    <xf numFmtId="0" fontId="1" fillId="0" borderId="3" xfId="0" applyFont="1" applyFill="1" applyBorder="1" applyAlignment="1">
      <alignment horizontal="center" vertical="center" wrapText="1"/>
    </xf>
    <xf numFmtId="167" fontId="1" fillId="0" borderId="3"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40" fillId="0" borderId="0" xfId="0" applyFont="1" applyFill="1" applyAlignment="1">
      <alignment horizontal="center" wrapText="1"/>
    </xf>
    <xf numFmtId="0" fontId="1" fillId="0" borderId="3" xfId="0" applyFont="1" applyFill="1" applyBorder="1" applyAlignment="1">
      <alignment horizontal="left" vertical="center" wrapText="1"/>
    </xf>
    <xf numFmtId="0" fontId="25" fillId="0" borderId="0" xfId="0" applyFont="1" applyFill="1" applyAlignment="1">
      <alignment wrapText="1"/>
    </xf>
    <xf numFmtId="0" fontId="1" fillId="0" borderId="82" xfId="0" applyFont="1" applyFill="1" applyBorder="1" applyAlignment="1">
      <alignment horizontal="center" vertical="center" wrapText="1"/>
    </xf>
    <xf numFmtId="0" fontId="41" fillId="17" borderId="76" xfId="0" applyFont="1" applyFill="1" applyBorder="1" applyAlignment="1">
      <alignment horizontal="center" vertical="center" wrapText="1"/>
    </xf>
    <xf numFmtId="166" fontId="1" fillId="0" borderId="71" xfId="0" applyNumberFormat="1" applyFont="1" applyFill="1" applyBorder="1" applyAlignment="1">
      <alignment horizontal="center" vertical="center" wrapText="1"/>
    </xf>
    <xf numFmtId="0" fontId="1" fillId="17" borderId="39" xfId="0" applyFont="1" applyFill="1" applyBorder="1" applyAlignment="1">
      <alignment horizontal="left" vertical="center" wrapText="1"/>
    </xf>
    <xf numFmtId="0" fontId="38" fillId="17" borderId="0" xfId="0" applyFont="1" applyFill="1" applyBorder="1" applyAlignment="1">
      <alignment horizontal="center" vertical="center" wrapText="1"/>
    </xf>
    <xf numFmtId="167" fontId="1" fillId="0" borderId="71" xfId="0" applyNumberFormat="1"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vertical="center" wrapText="1"/>
    </xf>
    <xf numFmtId="0" fontId="26" fillId="0" borderId="91" xfId="0" applyFont="1" applyFill="1" applyBorder="1" applyAlignment="1" applyProtection="1">
      <alignment horizontal="left" vertical="center"/>
    </xf>
    <xf numFmtId="0" fontId="0" fillId="0" borderId="92" xfId="0" applyBorder="1"/>
    <xf numFmtId="0" fontId="26" fillId="0" borderId="93" xfId="0" applyFont="1" applyFill="1" applyBorder="1" applyAlignment="1" applyProtection="1">
      <alignment horizontal="left" vertical="center"/>
    </xf>
    <xf numFmtId="0" fontId="0" fillId="0" borderId="94" xfId="0" applyBorder="1"/>
    <xf numFmtId="14" fontId="26" fillId="0" borderId="17" xfId="0" applyNumberFormat="1" applyFont="1" applyFill="1" applyBorder="1" applyAlignment="1" applyProtection="1">
      <alignment vertical="center"/>
    </xf>
    <xf numFmtId="0" fontId="38" fillId="17" borderId="73" xfId="0" applyFont="1" applyFill="1" applyBorder="1" applyAlignment="1">
      <alignment horizontal="center" vertical="center"/>
    </xf>
    <xf numFmtId="0" fontId="38" fillId="17" borderId="73"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18" fillId="0" borderId="73" xfId="0" applyFont="1" applyFill="1" applyBorder="1" applyAlignment="1">
      <alignment horizontal="center" vertical="center" wrapText="1"/>
    </xf>
    <xf numFmtId="166" fontId="18" fillId="0" borderId="73" xfId="0" applyNumberFormat="1" applyFont="1" applyFill="1" applyBorder="1" applyAlignment="1">
      <alignment horizontal="center" vertical="center" wrapText="1"/>
    </xf>
    <xf numFmtId="0" fontId="49" fillId="0" borderId="0"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6" fillId="0" borderId="73" xfId="0"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37" fillId="18" borderId="73" xfId="0" applyFont="1" applyFill="1" applyBorder="1" applyAlignment="1">
      <alignment horizontal="center" vertical="center" wrapText="1"/>
    </xf>
    <xf numFmtId="0" fontId="53" fillId="0" borderId="0" xfId="0" applyFont="1"/>
    <xf numFmtId="14" fontId="27" fillId="0" borderId="14" xfId="0" applyNumberFormat="1" applyFont="1" applyFill="1" applyBorder="1" applyAlignment="1" applyProtection="1">
      <alignment vertical="center"/>
    </xf>
    <xf numFmtId="0" fontId="54" fillId="4" borderId="73" xfId="0" applyFont="1" applyFill="1" applyBorder="1" applyAlignment="1">
      <alignment horizontal="center" vertical="center"/>
    </xf>
    <xf numFmtId="0" fontId="38" fillId="4" borderId="73" xfId="0" applyFont="1" applyFill="1" applyBorder="1" applyAlignment="1">
      <alignment horizontal="center" vertical="center" wrapText="1"/>
    </xf>
    <xf numFmtId="0" fontId="38" fillId="4" borderId="73" xfId="0" applyFont="1" applyFill="1" applyBorder="1" applyAlignment="1">
      <alignment horizontal="center" vertical="center"/>
    </xf>
    <xf numFmtId="0" fontId="0" fillId="4" borderId="0" xfId="0" applyFill="1"/>
    <xf numFmtId="0" fontId="35" fillId="4" borderId="73" xfId="0" applyFont="1" applyFill="1" applyBorder="1" applyAlignment="1">
      <alignment horizontal="center" vertical="center" wrapText="1"/>
    </xf>
    <xf numFmtId="0" fontId="6" fillId="4" borderId="73" xfId="0" applyFont="1" applyFill="1" applyBorder="1" applyAlignment="1">
      <alignment horizontal="center" vertical="center" wrapText="1"/>
    </xf>
    <xf numFmtId="14" fontId="35" fillId="4" borderId="73" xfId="0" applyNumberFormat="1"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73" xfId="0" applyFont="1" applyFill="1" applyBorder="1" applyAlignment="1">
      <alignment horizontal="center" vertical="center"/>
    </xf>
    <xf numFmtId="14" fontId="6" fillId="4" borderId="73" xfId="0" applyNumberFormat="1" applyFont="1" applyFill="1" applyBorder="1" applyAlignment="1">
      <alignment horizontal="center" vertical="center" wrapText="1"/>
    </xf>
    <xf numFmtId="0" fontId="6" fillId="4" borderId="73" xfId="0" applyFont="1" applyFill="1" applyBorder="1" applyAlignment="1">
      <alignment horizontal="center" wrapText="1"/>
    </xf>
    <xf numFmtId="14" fontId="35" fillId="4" borderId="73" xfId="0" applyNumberFormat="1" applyFont="1" applyFill="1" applyBorder="1" applyAlignment="1">
      <alignment horizontal="center" vertical="center"/>
    </xf>
    <xf numFmtId="0" fontId="35" fillId="19" borderId="73" xfId="0" applyFont="1" applyFill="1" applyBorder="1" applyAlignment="1">
      <alignment horizontal="center" vertical="center" wrapText="1"/>
    </xf>
    <xf numFmtId="0" fontId="0" fillId="4" borderId="0" xfId="0" applyFill="1" applyAlignment="1">
      <alignment vertical="center"/>
    </xf>
    <xf numFmtId="0" fontId="15" fillId="0" borderId="0" xfId="0" applyFont="1"/>
    <xf numFmtId="0" fontId="33" fillId="17" borderId="41" xfId="0" applyFont="1" applyFill="1" applyBorder="1" applyAlignment="1">
      <alignment horizontal="center" vertical="center" wrapText="1"/>
    </xf>
    <xf numFmtId="0" fontId="33" fillId="17" borderId="41" xfId="0" applyFont="1" applyFill="1" applyBorder="1" applyAlignment="1">
      <alignment horizontal="center" vertical="center"/>
    </xf>
    <xf numFmtId="0" fontId="59" fillId="4" borderId="39" xfId="0" applyFont="1" applyFill="1" applyBorder="1" applyAlignment="1">
      <alignment horizontal="center" vertical="center" wrapText="1"/>
    </xf>
    <xf numFmtId="0" fontId="1" fillId="4" borderId="39" xfId="0" applyFont="1" applyFill="1" applyBorder="1" applyAlignment="1">
      <alignment horizontal="center" vertical="center" wrapText="1"/>
    </xf>
    <xf numFmtId="166" fontId="1" fillId="4" borderId="39" xfId="0" applyNumberFormat="1" applyFont="1" applyFill="1" applyBorder="1" applyAlignment="1">
      <alignment horizontal="center" vertical="center" wrapText="1"/>
    </xf>
    <xf numFmtId="0" fontId="15" fillId="0" borderId="0" xfId="0" applyFont="1" applyBorder="1"/>
    <xf numFmtId="0" fontId="60" fillId="4" borderId="39" xfId="0" applyFont="1" applyFill="1" applyBorder="1" applyAlignment="1">
      <alignment horizontal="center" vertical="center" wrapText="1"/>
    </xf>
    <xf numFmtId="0" fontId="61" fillId="4" borderId="39" xfId="0" applyFont="1" applyFill="1" applyBorder="1" applyAlignment="1">
      <alignment horizontal="center" vertical="center" wrapText="1"/>
    </xf>
    <xf numFmtId="0" fontId="61" fillId="17" borderId="39" xfId="0" applyFont="1" applyFill="1" applyBorder="1" applyAlignment="1">
      <alignment horizontal="center" vertical="center" wrapText="1"/>
    </xf>
    <xf numFmtId="0" fontId="62" fillId="17" borderId="39" xfId="0" applyFont="1" applyFill="1" applyBorder="1" applyAlignment="1">
      <alignment horizontal="center" vertical="center" wrapText="1"/>
    </xf>
    <xf numFmtId="0" fontId="60" fillId="17" borderId="39" xfId="0" applyFont="1" applyFill="1" applyBorder="1" applyAlignment="1">
      <alignment horizontal="center" vertical="center" wrapText="1"/>
    </xf>
    <xf numFmtId="0" fontId="63" fillId="0" borderId="0" xfId="0" applyFont="1"/>
    <xf numFmtId="0" fontId="63" fillId="0" borderId="0" xfId="0" applyFont="1" applyBorder="1"/>
    <xf numFmtId="0" fontId="0" fillId="0" borderId="0" xfId="0" applyAlignment="1" applyProtection="1">
      <alignment horizontal="center"/>
      <protection locked="0"/>
    </xf>
    <xf numFmtId="0" fontId="0" fillId="0" borderId="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9" xfId="0" applyBorder="1" applyAlignment="1" applyProtection="1">
      <alignment horizontal="center" vertical="center"/>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0" fillId="4" borderId="0" xfId="0" applyFill="1" applyProtection="1">
      <protection locked="0"/>
    </xf>
    <xf numFmtId="0" fontId="15" fillId="4" borderId="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0" fillId="0" borderId="3" xfId="0" applyBorder="1" applyAlignment="1" applyProtection="1">
      <protection locked="0"/>
    </xf>
    <xf numFmtId="0" fontId="0" fillId="0" borderId="36" xfId="0"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14" fontId="0" fillId="0" borderId="10" xfId="0" applyNumberFormat="1" applyFill="1" applyBorder="1" applyAlignment="1" applyProtection="1">
      <alignment horizontal="center" vertical="center" wrapText="1"/>
      <protection locked="0"/>
    </xf>
    <xf numFmtId="14" fontId="0" fillId="0" borderId="5" xfId="0" applyNumberFormat="1"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wrapText="1"/>
      <protection locked="0"/>
    </xf>
    <xf numFmtId="14" fontId="0" fillId="0" borderId="9" xfId="0" applyNumberFormat="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0" fillId="0" borderId="10" xfId="0" applyNumberFormat="1" applyBorder="1" applyAlignment="1" applyProtection="1">
      <alignment horizontal="center" vertical="center" wrapText="1"/>
      <protection locked="0"/>
    </xf>
    <xf numFmtId="0" fontId="15" fillId="4" borderId="9"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center" vertical="center"/>
      <protection locked="0"/>
    </xf>
    <xf numFmtId="0" fontId="15" fillId="4" borderId="30" xfId="0" applyFont="1" applyFill="1" applyBorder="1" applyAlignment="1" applyProtection="1">
      <alignment horizontal="center" vertical="center"/>
      <protection locked="0"/>
    </xf>
    <xf numFmtId="0" fontId="0" fillId="4" borderId="5"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5" xfId="0" applyFont="1" applyFill="1" applyBorder="1" applyAlignment="1" applyProtection="1">
      <alignment vertical="center"/>
      <protection locked="0"/>
    </xf>
    <xf numFmtId="0" fontId="0" fillId="4" borderId="5" xfId="0" applyFont="1" applyFill="1" applyBorder="1" applyAlignment="1" applyProtection="1">
      <alignment vertical="center"/>
      <protection hidden="1"/>
    </xf>
    <xf numFmtId="0" fontId="0" fillId="4" borderId="5" xfId="0" applyFont="1" applyFill="1" applyBorder="1" applyAlignment="1" applyProtection="1">
      <alignment horizontal="left" vertical="center"/>
      <protection hidden="1"/>
    </xf>
    <xf numFmtId="0" fontId="0" fillId="0" borderId="3" xfId="0" applyFont="1" applyBorder="1" applyAlignment="1" applyProtection="1">
      <alignment vertical="center" wrapText="1"/>
      <protection locked="0"/>
    </xf>
    <xf numFmtId="0" fontId="0" fillId="0" borderId="5" xfId="0" applyFont="1" applyBorder="1" applyProtection="1">
      <protection locked="0"/>
    </xf>
    <xf numFmtId="0" fontId="0" fillId="0" borderId="5" xfId="0" applyFont="1" applyBorder="1" applyAlignment="1" applyProtection="1">
      <alignment wrapText="1"/>
      <protection locked="0"/>
    </xf>
    <xf numFmtId="0" fontId="0" fillId="0" borderId="10" xfId="0" applyFont="1" applyBorder="1" applyAlignment="1" applyProtection="1">
      <alignment horizontal="left" vertical="center"/>
      <protection locked="0"/>
    </xf>
    <xf numFmtId="0" fontId="0" fillId="0" borderId="5" xfId="0" applyFont="1" applyBorder="1" applyAlignment="1" applyProtection="1">
      <alignment horizontal="left" vertical="center" wrapText="1"/>
      <protection locked="0"/>
    </xf>
    <xf numFmtId="0" fontId="0" fillId="0" borderId="10" xfId="0" applyFont="1" applyBorder="1" applyProtection="1">
      <protection hidden="1"/>
    </xf>
    <xf numFmtId="0" fontId="0" fillId="0" borderId="5" xfId="0" applyFont="1" applyBorder="1" applyProtection="1">
      <protection hidden="1"/>
    </xf>
    <xf numFmtId="0" fontId="0" fillId="4" borderId="5" xfId="0" applyFont="1" applyFill="1" applyBorder="1" applyProtection="1">
      <protection hidden="1"/>
    </xf>
    <xf numFmtId="0" fontId="0" fillId="4" borderId="5" xfId="0" applyFont="1" applyFill="1" applyBorder="1" applyAlignment="1" applyProtection="1">
      <alignment horizontal="center" vertical="center"/>
      <protection hidden="1"/>
    </xf>
    <xf numFmtId="0" fontId="0" fillId="4" borderId="7" xfId="0" applyFont="1" applyFill="1" applyBorder="1" applyAlignment="1" applyProtection="1">
      <alignment vertical="center"/>
      <protection locked="0"/>
    </xf>
    <xf numFmtId="0" fontId="0" fillId="4" borderId="7" xfId="0" applyFont="1" applyFill="1" applyBorder="1" applyAlignment="1" applyProtection="1">
      <alignment vertical="center"/>
      <protection hidden="1"/>
    </xf>
    <xf numFmtId="0" fontId="0" fillId="4" borderId="7" xfId="0" applyFont="1" applyFill="1" applyBorder="1" applyAlignment="1" applyProtection="1">
      <alignment horizontal="left" vertical="center"/>
      <protection hidden="1"/>
    </xf>
    <xf numFmtId="0" fontId="0" fillId="0" borderId="3" xfId="0" applyFont="1" applyBorder="1" applyProtection="1">
      <protection locked="0"/>
    </xf>
    <xf numFmtId="0" fontId="0" fillId="0" borderId="3" xfId="0" applyFont="1" applyBorder="1" applyAlignment="1" applyProtection="1">
      <alignment wrapText="1"/>
      <protection locked="0"/>
    </xf>
    <xf numFmtId="0" fontId="0" fillId="0" borderId="4" xfId="0" applyFont="1" applyBorder="1" applyAlignment="1" applyProtection="1">
      <alignment horizontal="left" vertical="center"/>
      <protection locked="0"/>
    </xf>
    <xf numFmtId="0" fontId="0" fillId="0" borderId="3" xfId="0" applyFont="1" applyBorder="1" applyProtection="1">
      <protection hidden="1"/>
    </xf>
    <xf numFmtId="0" fontId="0" fillId="4" borderId="7" xfId="0" applyFont="1" applyFill="1" applyBorder="1" applyProtection="1">
      <protection hidden="1"/>
    </xf>
    <xf numFmtId="0" fontId="0" fillId="4" borderId="7" xfId="0" applyFont="1" applyFill="1" applyBorder="1" applyAlignment="1" applyProtection="1">
      <alignment horizontal="center" vertical="center"/>
      <protection hidden="1"/>
    </xf>
    <xf numFmtId="0" fontId="0" fillId="4" borderId="3" xfId="0" applyFont="1" applyFill="1" applyBorder="1" applyAlignment="1" applyProtection="1">
      <alignment vertical="center"/>
      <protection locked="0"/>
    </xf>
    <xf numFmtId="0" fontId="0" fillId="4" borderId="3" xfId="0" applyFont="1" applyFill="1" applyBorder="1" applyAlignment="1" applyProtection="1">
      <alignment vertical="center"/>
      <protection hidden="1"/>
    </xf>
    <xf numFmtId="0" fontId="0" fillId="4" borderId="3" xfId="0" applyFont="1" applyFill="1" applyBorder="1" applyAlignment="1" applyProtection="1">
      <alignment horizontal="left" vertical="center"/>
      <protection hidden="1"/>
    </xf>
    <xf numFmtId="0" fontId="0" fillId="4" borderId="3" xfId="0" applyFont="1" applyFill="1" applyBorder="1" applyProtection="1">
      <protection hidden="1"/>
    </xf>
    <xf numFmtId="0" fontId="0" fillId="4" borderId="3" xfId="0" applyFont="1" applyFill="1" applyBorder="1" applyAlignment="1" applyProtection="1">
      <alignment horizontal="center" vertical="center"/>
      <protection hidden="1"/>
    </xf>
    <xf numFmtId="0" fontId="0" fillId="4" borderId="6" xfId="0" applyFont="1" applyFill="1" applyBorder="1" applyAlignment="1" applyProtection="1">
      <alignment vertical="center"/>
      <protection locked="0"/>
    </xf>
    <xf numFmtId="0" fontId="0" fillId="4" borderId="6" xfId="0" applyFont="1" applyFill="1" applyBorder="1" applyAlignment="1" applyProtection="1">
      <alignment vertical="center"/>
      <protection hidden="1"/>
    </xf>
    <xf numFmtId="0" fontId="0" fillId="4" borderId="6" xfId="0" applyFont="1" applyFill="1" applyBorder="1" applyAlignment="1" applyProtection="1">
      <alignment horizontal="left" vertical="center"/>
      <protection hidden="1"/>
    </xf>
    <xf numFmtId="0" fontId="0" fillId="0" borderId="6" xfId="0" applyFont="1" applyBorder="1" applyAlignment="1" applyProtection="1">
      <alignment wrapText="1"/>
      <protection locked="0"/>
    </xf>
    <xf numFmtId="0" fontId="0" fillId="0" borderId="6" xfId="0" applyFont="1" applyBorder="1" applyAlignment="1" applyProtection="1">
      <alignment horizontal="left" vertical="center"/>
      <protection locked="0"/>
    </xf>
    <xf numFmtId="0" fontId="0" fillId="0" borderId="6" xfId="0" applyFont="1" applyBorder="1" applyAlignment="1" applyProtection="1">
      <alignment vertical="center"/>
      <protection hidden="1"/>
    </xf>
    <xf numFmtId="0" fontId="0" fillId="4" borderId="6" xfId="0" applyFont="1" applyFill="1" applyBorder="1" applyAlignment="1" applyProtection="1">
      <alignment horizontal="center" vertical="center"/>
      <protection hidden="1"/>
    </xf>
    <xf numFmtId="0" fontId="15" fillId="4" borderId="103" xfId="0" applyFont="1" applyFill="1" applyBorder="1" applyAlignment="1" applyProtection="1">
      <alignment horizontal="center" vertical="center"/>
      <protection locked="0"/>
    </xf>
    <xf numFmtId="0" fontId="15" fillId="4" borderId="33" xfId="0" applyFont="1"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4" borderId="6" xfId="0" applyFont="1" applyFill="1" applyBorder="1" applyAlignment="1" applyProtection="1">
      <alignment horizontal="left" vertical="center"/>
      <protection locked="0"/>
    </xf>
    <xf numFmtId="0" fontId="0" fillId="0" borderId="3" xfId="0" applyFont="1" applyBorder="1" applyAlignment="1" applyProtection="1">
      <alignment vertical="center"/>
      <protection hidden="1"/>
    </xf>
    <xf numFmtId="0" fontId="0" fillId="0" borderId="6" xfId="0" applyFont="1" applyBorder="1" applyProtection="1">
      <protection locked="0"/>
    </xf>
    <xf numFmtId="0" fontId="0" fillId="4" borderId="4" xfId="0" applyFont="1" applyFill="1" applyBorder="1" applyAlignment="1" applyProtection="1">
      <alignment vertical="center"/>
      <protection locked="0"/>
    </xf>
    <xf numFmtId="0" fontId="0" fillId="4" borderId="4" xfId="0" applyFont="1" applyFill="1" applyBorder="1" applyAlignment="1" applyProtection="1">
      <alignment vertical="center"/>
      <protection hidden="1"/>
    </xf>
    <xf numFmtId="0" fontId="0" fillId="4" borderId="4" xfId="0" applyFont="1" applyFill="1" applyBorder="1" applyAlignment="1" applyProtection="1">
      <alignment horizontal="left" vertical="center"/>
      <protection hidden="1"/>
    </xf>
    <xf numFmtId="0" fontId="0" fillId="0" borderId="4" xfId="0" applyFont="1" applyBorder="1" applyAlignment="1" applyProtection="1">
      <alignment vertical="center" wrapText="1"/>
      <protection locked="0"/>
    </xf>
    <xf numFmtId="0" fontId="0" fillId="0" borderId="4" xfId="0" applyFont="1" applyBorder="1" applyAlignment="1" applyProtection="1">
      <alignment wrapText="1"/>
      <protection locked="0"/>
    </xf>
    <xf numFmtId="0" fontId="0" fillId="0" borderId="4" xfId="0" applyFont="1" applyBorder="1" applyAlignment="1" applyProtection="1">
      <alignment vertical="center"/>
      <protection hidden="1"/>
    </xf>
    <xf numFmtId="0" fontId="0" fillId="4" borderId="4" xfId="0" applyFont="1" applyFill="1" applyBorder="1" applyProtection="1">
      <protection hidden="1"/>
    </xf>
    <xf numFmtId="0" fontId="0" fillId="4" borderId="4" xfId="0" applyFont="1" applyFill="1" applyBorder="1" applyAlignment="1" applyProtection="1">
      <alignment horizontal="center" vertical="center"/>
      <protection hidden="1"/>
    </xf>
    <xf numFmtId="0" fontId="0" fillId="0" borderId="5" xfId="0" applyFont="1" applyBorder="1" applyAlignment="1" applyProtection="1">
      <alignment vertical="center"/>
      <protection hidden="1"/>
    </xf>
    <xf numFmtId="0" fontId="0" fillId="0" borderId="9" xfId="0" applyFont="1" applyBorder="1" applyProtection="1">
      <protection hidden="1"/>
    </xf>
    <xf numFmtId="0" fontId="0" fillId="0" borderId="0" xfId="0" applyAlignment="1" applyProtection="1">
      <alignment horizontal="left" vertical="center"/>
      <protection hidden="1"/>
    </xf>
    <xf numFmtId="0" fontId="0" fillId="0" borderId="5"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10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14" fontId="0" fillId="0" borderId="9" xfId="0" applyNumberFormat="1" applyFont="1" applyBorder="1" applyAlignment="1" applyProtection="1">
      <alignment vertical="center" wrapText="1"/>
      <protection locked="0"/>
    </xf>
    <xf numFmtId="0" fontId="0" fillId="0" borderId="48"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11" fillId="3" borderId="4" xfId="0"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protection locked="0"/>
    </xf>
    <xf numFmtId="0" fontId="0" fillId="0" borderId="30" xfId="0" applyFont="1" applyBorder="1" applyAlignment="1" applyProtection="1">
      <alignment horizontal="left"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5"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0" fillId="4" borderId="4" xfId="0" applyFill="1" applyBorder="1" applyAlignment="1" applyProtection="1">
      <alignment horizontal="center" vertical="center" wrapText="1"/>
      <protection locked="0"/>
    </xf>
    <xf numFmtId="0" fontId="18" fillId="0" borderId="60" xfId="0" applyFont="1" applyFill="1" applyBorder="1" applyAlignment="1">
      <alignment horizontal="center" vertical="center" wrapText="1"/>
    </xf>
    <xf numFmtId="164" fontId="18" fillId="0" borderId="39" xfId="2" applyNumberFormat="1" applyFont="1" applyFill="1" applyBorder="1" applyAlignment="1">
      <alignment horizontal="center" vertical="center" wrapText="1"/>
    </xf>
    <xf numFmtId="164" fontId="48" fillId="0" borderId="39" xfId="2" applyNumberFormat="1" applyFont="1" applyFill="1" applyBorder="1" applyAlignment="1">
      <alignment horizontal="center" vertical="center" wrapText="1"/>
    </xf>
    <xf numFmtId="164" fontId="18" fillId="2" borderId="39" xfId="2" applyNumberFormat="1" applyFont="1" applyFill="1" applyBorder="1" applyAlignment="1">
      <alignment horizontal="center" vertical="center"/>
    </xf>
    <xf numFmtId="0" fontId="19" fillId="4" borderId="39" xfId="2" applyFont="1" applyFill="1" applyBorder="1" applyAlignment="1">
      <alignment horizontal="center"/>
    </xf>
    <xf numFmtId="0" fontId="1" fillId="0" borderId="0" xfId="2" applyFill="1" applyBorder="1" applyAlignment="1">
      <alignment horizontal="center" vertical="center"/>
    </xf>
    <xf numFmtId="0" fontId="4" fillId="6" borderId="40" xfId="2" applyFont="1" applyFill="1" applyBorder="1" applyAlignment="1">
      <alignment horizontal="center" vertical="center" wrapText="1"/>
    </xf>
    <xf numFmtId="0" fontId="4" fillId="6" borderId="41" xfId="2" applyFont="1" applyFill="1" applyBorder="1" applyAlignment="1">
      <alignment horizontal="center" vertical="center" wrapText="1"/>
    </xf>
    <xf numFmtId="0" fontId="4" fillId="6" borderId="42" xfId="2" applyFont="1" applyFill="1" applyBorder="1" applyAlignment="1">
      <alignment horizontal="center" vertical="center" wrapText="1"/>
    </xf>
    <xf numFmtId="0" fontId="4" fillId="6" borderId="39" xfId="2" applyFont="1" applyFill="1" applyBorder="1" applyAlignment="1">
      <alignment horizontal="center" vertical="center" wrapText="1"/>
    </xf>
    <xf numFmtId="0" fontId="22" fillId="6" borderId="39" xfId="2" applyFont="1" applyFill="1" applyBorder="1" applyAlignment="1">
      <alignment horizontal="center" vertical="center" wrapText="1"/>
    </xf>
    <xf numFmtId="0" fontId="20" fillId="4" borderId="14"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3"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20" fillId="4" borderId="18"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xf>
    <xf numFmtId="0" fontId="20" fillId="4" borderId="21" xfId="0" applyFont="1" applyFill="1" applyBorder="1" applyAlignment="1" applyProtection="1">
      <alignment horizontal="center" vertical="center"/>
    </xf>
    <xf numFmtId="0" fontId="21" fillId="4" borderId="22" xfId="2" applyFont="1" applyFill="1" applyBorder="1" applyAlignment="1">
      <alignment horizontal="center" vertical="center" wrapText="1"/>
    </xf>
    <xf numFmtId="0" fontId="21" fillId="4" borderId="23" xfId="2" applyFont="1" applyFill="1" applyBorder="1" applyAlignment="1">
      <alignment horizontal="center" vertical="center" wrapText="1"/>
    </xf>
    <xf numFmtId="0" fontId="21" fillId="4" borderId="24" xfId="2" applyFont="1" applyFill="1" applyBorder="1" applyAlignment="1">
      <alignment horizontal="center" vertical="center" wrapText="1"/>
    </xf>
    <xf numFmtId="0" fontId="21" fillId="5" borderId="25" xfId="2" applyFont="1" applyFill="1" applyBorder="1" applyAlignment="1">
      <alignment horizontal="center" vertical="center"/>
    </xf>
    <xf numFmtId="0" fontId="21" fillId="5" borderId="26" xfId="2" applyFont="1" applyFill="1" applyBorder="1" applyAlignment="1">
      <alignment horizontal="center" vertical="center"/>
    </xf>
    <xf numFmtId="0" fontId="21" fillId="5" borderId="27" xfId="2" applyFont="1" applyFill="1" applyBorder="1" applyAlignment="1">
      <alignment horizontal="center" vertical="center"/>
    </xf>
    <xf numFmtId="0" fontId="12" fillId="20" borderId="113" xfId="0" applyFont="1" applyFill="1" applyBorder="1" applyAlignment="1" applyProtection="1">
      <alignment horizontal="center" vertical="center"/>
      <protection locked="0"/>
    </xf>
    <xf numFmtId="0" fontId="12" fillId="20" borderId="94" xfId="0" applyFont="1" applyFill="1" applyBorder="1" applyAlignment="1" applyProtection="1">
      <alignment horizontal="center" vertical="center"/>
      <protection locked="0"/>
    </xf>
    <xf numFmtId="0" fontId="12" fillId="20" borderId="107" xfId="0" applyFont="1"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2" fillId="20" borderId="106" xfId="0" applyFont="1" applyFill="1" applyBorder="1" applyAlignment="1" applyProtection="1">
      <alignment horizontal="center" vertical="center"/>
      <protection locked="0"/>
    </xf>
    <xf numFmtId="0" fontId="12" fillId="20" borderId="105" xfId="0" applyFont="1" applyFill="1" applyBorder="1" applyAlignment="1" applyProtection="1">
      <alignment horizontal="center" vertical="center"/>
      <protection locked="0"/>
    </xf>
    <xf numFmtId="0" fontId="0" fillId="0" borderId="110" xfId="0" applyBorder="1" applyAlignment="1" applyProtection="1">
      <alignment horizontal="center" vertical="center" wrapText="1"/>
      <protection locked="0"/>
    </xf>
    <xf numFmtId="0" fontId="0" fillId="0" borderId="111" xfId="0"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29"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109"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4" borderId="7"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4" borderId="108" xfId="0" applyFont="1" applyFill="1" applyBorder="1" applyAlignment="1" applyProtection="1">
      <alignment horizontal="left" vertical="center" wrapText="1"/>
      <protection locked="0"/>
    </xf>
    <xf numFmtId="0" fontId="0" fillId="4" borderId="32"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0" fillId="4" borderId="5" xfId="0" applyFont="1" applyFill="1" applyBorder="1" applyAlignment="1" applyProtection="1">
      <alignment vertical="center" wrapText="1"/>
      <protection locked="0"/>
    </xf>
    <xf numFmtId="0" fontId="0" fillId="4" borderId="3" xfId="0" applyFont="1" applyFill="1" applyBorder="1" applyAlignment="1" applyProtection="1">
      <alignment vertical="center" wrapText="1"/>
      <protection locked="0"/>
    </xf>
    <xf numFmtId="0" fontId="0" fillId="4" borderId="6" xfId="0" applyFont="1" applyFill="1" applyBorder="1" applyAlignment="1" applyProtection="1">
      <alignment vertical="center" wrapText="1"/>
      <protection locked="0"/>
    </xf>
    <xf numFmtId="0" fontId="0" fillId="4" borderId="5" xfId="0" applyFont="1" applyFill="1" applyBorder="1" applyAlignment="1" applyProtection="1">
      <alignment horizontal="left" vertical="center"/>
      <protection hidden="1"/>
    </xf>
    <xf numFmtId="0" fontId="0" fillId="4" borderId="7" xfId="0" applyFont="1" applyFill="1" applyBorder="1" applyAlignment="1" applyProtection="1">
      <alignment horizontal="left" vertical="center"/>
      <protection hidden="1"/>
    </xf>
    <xf numFmtId="0" fontId="0" fillId="4" borderId="6" xfId="0" applyFont="1" applyFill="1" applyBorder="1" applyAlignment="1" applyProtection="1">
      <alignment horizontal="left" vertical="center"/>
      <protection hidden="1"/>
    </xf>
    <xf numFmtId="0" fontId="0" fillId="4" borderId="5"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protection locked="0"/>
    </xf>
    <xf numFmtId="0" fontId="0" fillId="4" borderId="6" xfId="0" applyFont="1" applyFill="1" applyBorder="1" applyAlignment="1" applyProtection="1">
      <alignment horizontal="left" vertical="center"/>
      <protection locked="0"/>
    </xf>
    <xf numFmtId="0" fontId="12" fillId="20" borderId="104"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4" borderId="7"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7" borderId="5" xfId="0" applyFont="1" applyFill="1" applyBorder="1" applyAlignment="1" applyProtection="1">
      <alignment horizontal="center" vertical="center"/>
      <protection locked="0"/>
    </xf>
    <xf numFmtId="0" fontId="0" fillId="7" borderId="3" xfId="0" applyFont="1" applyFill="1" applyBorder="1" applyAlignment="1" applyProtection="1">
      <alignment horizontal="center" vertical="center"/>
      <protection locked="0"/>
    </xf>
    <xf numFmtId="0" fontId="0" fillId="7" borderId="6"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wrapText="1"/>
      <protection hidden="1"/>
    </xf>
    <xf numFmtId="0" fontId="0" fillId="4" borderId="7" xfId="0" applyFont="1" applyFill="1" applyBorder="1" applyAlignment="1" applyProtection="1">
      <alignment horizontal="center" vertical="center" wrapText="1"/>
      <protection hidden="1"/>
    </xf>
    <xf numFmtId="0" fontId="0" fillId="4" borderId="3" xfId="0" applyFont="1" applyFill="1" applyBorder="1" applyAlignment="1" applyProtection="1">
      <alignment horizontal="center" vertical="center" wrapText="1"/>
      <protection hidden="1"/>
    </xf>
    <xf numFmtId="0" fontId="0" fillId="4" borderId="4" xfId="0" applyFont="1" applyFill="1" applyBorder="1" applyAlignment="1" applyProtection="1">
      <alignment horizontal="center" vertical="center" wrapText="1"/>
      <protection hidden="1"/>
    </xf>
    <xf numFmtId="0" fontId="0" fillId="4" borderId="7"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center" vertical="center" wrapText="1"/>
      <protection hidden="1"/>
    </xf>
    <xf numFmtId="0" fontId="0" fillId="4" borderId="8"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7"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3"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7"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7" xfId="0" applyFill="1" applyBorder="1" applyAlignment="1" applyProtection="1">
      <alignment horizontal="left" vertical="center"/>
      <protection hidden="1"/>
    </xf>
    <xf numFmtId="0" fontId="0" fillId="0" borderId="3" xfId="0" applyFill="1" applyBorder="1" applyAlignment="1" applyProtection="1">
      <alignment horizontal="left" vertical="center"/>
      <protection hidden="1"/>
    </xf>
    <xf numFmtId="0" fontId="0" fillId="0" borderId="6" xfId="0" applyFill="1" applyBorder="1" applyAlignment="1" applyProtection="1">
      <alignment horizontal="left" vertical="center"/>
      <protection hidden="1"/>
    </xf>
    <xf numFmtId="0" fontId="0" fillId="4" borderId="104" xfId="0" applyFont="1" applyFill="1" applyBorder="1" applyAlignment="1" applyProtection="1">
      <alignment horizontal="center" vertical="center" wrapText="1"/>
      <protection locked="0"/>
    </xf>
    <xf numFmtId="0" fontId="0" fillId="4" borderId="106" xfId="0" applyFont="1" applyFill="1" applyBorder="1" applyAlignment="1" applyProtection="1">
      <alignment horizontal="center" vertical="center" wrapText="1"/>
      <protection locked="0"/>
    </xf>
    <xf numFmtId="0" fontId="0" fillId="4" borderId="105"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4" borderId="3" xfId="0" applyFont="1" applyFill="1" applyBorder="1" applyAlignment="1" applyProtection="1">
      <alignment horizontal="left" vertical="center"/>
      <protection hidden="1"/>
    </xf>
    <xf numFmtId="0" fontId="0" fillId="4" borderId="5"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4" borderId="4" xfId="0" applyFont="1" applyFill="1" applyBorder="1" applyAlignment="1" applyProtection="1">
      <alignment horizontal="left" vertical="center"/>
      <protection hidden="1"/>
    </xf>
    <xf numFmtId="0" fontId="0" fillId="4" borderId="29"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4" borderId="5" xfId="0" quotePrefix="1" applyFont="1" applyFill="1" applyBorder="1" applyAlignment="1" applyProtection="1">
      <alignment vertical="center" wrapText="1"/>
      <protection locked="0"/>
    </xf>
    <xf numFmtId="0" fontId="0" fillId="4" borderId="7" xfId="0" quotePrefix="1" applyFont="1" applyFill="1" applyBorder="1" applyAlignment="1" applyProtection="1">
      <alignment vertical="center" wrapText="1"/>
      <protection locked="0"/>
    </xf>
    <xf numFmtId="0" fontId="0" fillId="4" borderId="3" xfId="0" quotePrefix="1" applyFont="1" applyFill="1" applyBorder="1" applyAlignment="1" applyProtection="1">
      <alignment vertical="center" wrapText="1"/>
      <protection locked="0"/>
    </xf>
    <xf numFmtId="0" fontId="0" fillId="4" borderId="4" xfId="0" quotePrefix="1" applyFont="1" applyFill="1" applyBorder="1" applyAlignment="1" applyProtection="1">
      <alignment vertical="center" wrapText="1"/>
      <protection locked="0"/>
    </xf>
    <xf numFmtId="0" fontId="0" fillId="0" borderId="108"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04"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92" xfId="0" applyBorder="1" applyAlignment="1" applyProtection="1">
      <alignment horizontal="center" vertical="center" wrapText="1"/>
      <protection locked="0"/>
    </xf>
    <xf numFmtId="0" fontId="0" fillId="0" borderId="94"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9" xfId="0" applyBorder="1" applyAlignment="1" applyProtection="1">
      <alignment horizontal="left" vertical="center" wrapText="1"/>
      <protection locked="0"/>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0" borderId="3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38"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0" xfId="0" applyBorder="1" applyAlignment="1" applyProtection="1">
      <alignment vertical="center" wrapText="1"/>
      <protection locked="0"/>
    </xf>
    <xf numFmtId="0" fontId="0" fillId="0" borderId="8" xfId="0" applyBorder="1" applyAlignment="1" applyProtection="1">
      <alignment horizontal="left" vertical="center"/>
      <protection hidden="1"/>
    </xf>
    <xf numFmtId="0" fontId="0" fillId="0" borderId="4" xfId="0" quotePrefix="1" applyBorder="1" applyAlignment="1" applyProtection="1">
      <alignment horizontal="left" vertical="center" wrapText="1"/>
      <protection locked="0"/>
    </xf>
    <xf numFmtId="0" fontId="0" fillId="0" borderId="8" xfId="0" quotePrefix="1" applyBorder="1" applyAlignment="1" applyProtection="1">
      <alignment horizontal="left" vertical="center" wrapText="1"/>
      <protection locked="0"/>
    </xf>
    <xf numFmtId="0" fontId="0" fillId="0" borderId="30" xfId="0" quotePrefix="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0"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34" xfId="0" applyBorder="1" applyAlignment="1" applyProtection="1">
      <alignment horizontal="left" vertical="center" wrapText="1"/>
      <protection locked="0"/>
    </xf>
    <xf numFmtId="0" fontId="0" fillId="0" borderId="30" xfId="0" applyBorder="1" applyAlignment="1" applyProtection="1">
      <alignment horizontal="left" vertical="center" wrapText="1"/>
      <protection hidden="1"/>
    </xf>
    <xf numFmtId="0" fontId="0" fillId="0" borderId="10"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8"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10" xfId="0" applyFill="1" applyBorder="1" applyAlignment="1" applyProtection="1">
      <alignment horizontal="left" vertical="center"/>
      <protection hidden="1"/>
    </xf>
    <xf numFmtId="0" fontId="0" fillId="0" borderId="30" xfId="0" applyFill="1" applyBorder="1" applyAlignment="1" applyProtection="1">
      <alignment horizontal="left" vertical="center"/>
      <protection hidden="1"/>
    </xf>
    <xf numFmtId="0" fontId="0" fillId="0" borderId="10"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0" fillId="0" borderId="104" xfId="0" applyFill="1" applyBorder="1" applyAlignment="1" applyProtection="1">
      <alignment horizontal="center" vertical="center" wrapText="1"/>
      <protection locked="0"/>
    </xf>
    <xf numFmtId="0" fontId="0" fillId="0" borderId="105" xfId="0"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30" xfId="0" applyFont="1" applyFill="1" applyBorder="1" applyAlignment="1" applyProtection="1">
      <alignment horizontal="left" vertical="center" wrapText="1"/>
      <protection hidden="1"/>
    </xf>
    <xf numFmtId="0" fontId="11" fillId="2" borderId="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28"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0" borderId="3" xfId="0" applyBorder="1" applyAlignment="1" applyProtection="1">
      <alignment horizont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 xfId="0" applyBorder="1" applyAlignment="1" applyProtection="1">
      <alignment vertical="center"/>
      <protection locked="0"/>
    </xf>
    <xf numFmtId="0" fontId="11" fillId="3" borderId="4" xfId="0" applyFont="1" applyFill="1" applyBorder="1" applyAlignment="1" applyProtection="1">
      <alignment vertical="center" wrapText="1"/>
      <protection locked="0"/>
    </xf>
    <xf numFmtId="0" fontId="11" fillId="3" borderId="8" xfId="0" applyFont="1" applyFill="1" applyBorder="1" applyAlignment="1" applyProtection="1">
      <alignment vertical="center" wrapText="1"/>
      <protection locked="0"/>
    </xf>
    <xf numFmtId="0" fontId="11" fillId="3" borderId="30" xfId="0" applyFont="1" applyFill="1" applyBorder="1" applyAlignment="1" applyProtection="1">
      <alignment vertical="center" wrapText="1"/>
      <protection locked="0"/>
    </xf>
    <xf numFmtId="0" fontId="0" fillId="0" borderId="10"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11" fillId="3" borderId="18"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4" borderId="94" xfId="0" applyFont="1" applyFill="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0" fontId="0" fillId="4" borderId="8" xfId="0" applyFont="1" applyFill="1" applyBorder="1" applyAlignment="1" applyProtection="1">
      <alignment horizontal="center"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14" fontId="0" fillId="0" borderId="8" xfId="0" applyNumberFormat="1"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26" fillId="4" borderId="3"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7" fillId="0" borderId="16" xfId="0" applyFont="1" applyFill="1" applyBorder="1" applyAlignment="1" applyProtection="1">
      <alignment horizontal="left" vertical="center"/>
    </xf>
    <xf numFmtId="0" fontId="27" fillId="0" borderId="32" xfId="0" applyFont="1" applyFill="1" applyBorder="1" applyAlignment="1" applyProtection="1">
      <alignment horizontal="left" vertical="center"/>
    </xf>
    <xf numFmtId="0" fontId="20" fillId="4" borderId="4" xfId="0" applyFont="1" applyFill="1" applyBorder="1" applyAlignment="1" applyProtection="1">
      <alignment horizontal="center" vertical="center"/>
    </xf>
    <xf numFmtId="14" fontId="27" fillId="0" borderId="13" xfId="0" applyNumberFormat="1" applyFont="1" applyFill="1" applyBorder="1" applyAlignment="1" applyProtection="1">
      <alignment horizontal="left" vertical="center"/>
    </xf>
    <xf numFmtId="14" fontId="27" fillId="0" borderId="28" xfId="0" applyNumberFormat="1" applyFont="1" applyFill="1" applyBorder="1" applyAlignment="1" applyProtection="1">
      <alignment horizontal="left" vertical="center"/>
    </xf>
    <xf numFmtId="14" fontId="27" fillId="0" borderId="18" xfId="0" applyNumberFormat="1" applyFont="1" applyFill="1" applyBorder="1" applyAlignment="1" applyProtection="1">
      <alignment horizontal="left" vertical="center"/>
    </xf>
    <xf numFmtId="14" fontId="27" fillId="0" borderId="12" xfId="0" applyNumberFormat="1" applyFont="1" applyFill="1" applyBorder="1" applyAlignment="1" applyProtection="1">
      <alignment horizontal="left" vertical="center"/>
    </xf>
    <xf numFmtId="0" fontId="28" fillId="5" borderId="22" xfId="2" applyFont="1" applyFill="1" applyBorder="1" applyAlignment="1">
      <alignment horizontal="center" vertical="center"/>
    </xf>
    <xf numFmtId="0" fontId="28" fillId="5" borderId="23" xfId="2" applyFont="1" applyFill="1" applyBorder="1" applyAlignment="1">
      <alignment horizontal="center" vertical="center"/>
    </xf>
    <xf numFmtId="0" fontId="28" fillId="5" borderId="24" xfId="2" applyFont="1" applyFill="1" applyBorder="1" applyAlignment="1">
      <alignment horizontal="center" vertical="center"/>
    </xf>
    <xf numFmtId="0" fontId="29" fillId="13" borderId="0" xfId="3" applyFont="1" applyFill="1" applyBorder="1" applyAlignment="1" applyProtection="1">
      <alignment horizontal="center" vertical="center" wrapText="1"/>
    </xf>
    <xf numFmtId="0" fontId="30" fillId="13" borderId="0" xfId="3" applyFont="1" applyFill="1" applyBorder="1" applyAlignment="1" applyProtection="1">
      <alignment horizontal="left" vertical="center" wrapText="1"/>
    </xf>
    <xf numFmtId="0" fontId="30" fillId="13" borderId="44" xfId="3" applyFont="1" applyFill="1" applyBorder="1" applyAlignment="1" applyProtection="1">
      <alignment horizontal="left" vertical="center" wrapText="1"/>
    </xf>
    <xf numFmtId="0" fontId="30" fillId="13" borderId="0" xfId="3" applyFont="1" applyFill="1" applyBorder="1" applyAlignment="1" applyProtection="1">
      <alignment horizontal="right" vertical="center" wrapText="1"/>
    </xf>
    <xf numFmtId="0" fontId="30" fillId="13" borderId="25" xfId="3" applyFont="1" applyFill="1" applyBorder="1" applyAlignment="1" applyProtection="1">
      <alignment horizontal="center" vertical="center" wrapText="1"/>
    </xf>
    <xf numFmtId="0" fontId="30" fillId="13" borderId="26" xfId="3" applyFont="1" applyFill="1" applyBorder="1" applyAlignment="1" applyProtection="1">
      <alignment horizontal="center" vertical="center" wrapText="1"/>
    </xf>
    <xf numFmtId="0" fontId="30" fillId="13" borderId="27" xfId="3" applyFont="1" applyFill="1" applyBorder="1" applyAlignment="1" applyProtection="1">
      <alignment horizontal="center" vertical="center" wrapText="1"/>
    </xf>
    <xf numFmtId="0" fontId="30" fillId="13" borderId="37" xfId="3" applyFont="1" applyFill="1" applyBorder="1" applyAlignment="1" applyProtection="1">
      <alignment horizontal="center" vertical="center" wrapText="1"/>
    </xf>
    <xf numFmtId="0" fontId="30" fillId="13" borderId="45" xfId="3" applyFont="1" applyFill="1" applyBorder="1" applyAlignment="1" applyProtection="1">
      <alignment horizontal="center" vertical="center" wrapText="1"/>
    </xf>
    <xf numFmtId="0" fontId="30" fillId="13" borderId="46" xfId="3" applyFont="1" applyFill="1" applyBorder="1" applyAlignment="1" applyProtection="1">
      <alignment horizontal="center" vertical="center" wrapText="1"/>
    </xf>
    <xf numFmtId="0" fontId="33" fillId="15" borderId="53"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33" fillId="15" borderId="54" xfId="0" applyFont="1" applyFill="1" applyBorder="1" applyAlignment="1">
      <alignment horizontal="center" vertical="center" wrapText="1"/>
    </xf>
    <xf numFmtId="0" fontId="30" fillId="13" borderId="1" xfId="3" applyFont="1" applyFill="1" applyBorder="1" applyAlignment="1" applyProtection="1">
      <alignment horizontal="right" vertical="center" wrapText="1"/>
    </xf>
    <xf numFmtId="0" fontId="32" fillId="5" borderId="47" xfId="2" applyFont="1" applyFill="1" applyBorder="1" applyAlignment="1">
      <alignment horizontal="center" vertical="center"/>
    </xf>
    <xf numFmtId="0" fontId="32" fillId="5" borderId="9" xfId="2" applyFont="1" applyFill="1" applyBorder="1" applyAlignment="1">
      <alignment horizontal="center" vertical="center"/>
    </xf>
    <xf numFmtId="0" fontId="32" fillId="5" borderId="48" xfId="2" applyFont="1" applyFill="1" applyBorder="1" applyAlignment="1">
      <alignment horizontal="center" vertical="center"/>
    </xf>
    <xf numFmtId="0" fontId="33" fillId="14" borderId="25" xfId="0" applyFont="1" applyFill="1" applyBorder="1" applyAlignment="1">
      <alignment horizontal="left" vertical="center" wrapText="1" indent="8"/>
    </xf>
    <xf numFmtId="0" fontId="33" fillId="14" borderId="26" xfId="0" applyFont="1" applyFill="1" applyBorder="1" applyAlignment="1">
      <alignment horizontal="left" vertical="center" wrapText="1" indent="8"/>
    </xf>
    <xf numFmtId="0" fontId="33" fillId="14" borderId="49" xfId="0" applyFont="1" applyFill="1" applyBorder="1" applyAlignment="1">
      <alignment horizontal="left" vertical="center" wrapText="1" indent="8"/>
    </xf>
    <xf numFmtId="0" fontId="33" fillId="14" borderId="50" xfId="0" applyFont="1" applyFill="1" applyBorder="1" applyAlignment="1">
      <alignment horizontal="left" vertical="center" wrapText="1" indent="10"/>
    </xf>
    <xf numFmtId="0" fontId="33" fillId="14" borderId="26" xfId="0" applyFont="1" applyFill="1" applyBorder="1" applyAlignment="1">
      <alignment horizontal="left" vertical="center" wrapText="1" indent="10"/>
    </xf>
    <xf numFmtId="0" fontId="33" fillId="14" borderId="25"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33" fillId="14" borderId="27"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27" fillId="0" borderId="3" xfId="0"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0" fontId="36" fillId="16" borderId="64"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7" fillId="17" borderId="66" xfId="0" applyFont="1" applyFill="1" applyBorder="1" applyAlignment="1">
      <alignment horizontal="center" vertical="center" wrapText="1"/>
    </xf>
    <xf numFmtId="0" fontId="37" fillId="17" borderId="67" xfId="0" applyFont="1" applyFill="1" applyBorder="1" applyAlignment="1">
      <alignment horizontal="center" vertical="center" wrapText="1"/>
    </xf>
    <xf numFmtId="0" fontId="38" fillId="18" borderId="70" xfId="0" applyFont="1" applyFill="1" applyBorder="1" applyAlignment="1">
      <alignment horizontal="center" vertical="center" wrapText="1"/>
    </xf>
    <xf numFmtId="0" fontId="38" fillId="18" borderId="75" xfId="0" applyFont="1" applyFill="1" applyBorder="1" applyAlignment="1">
      <alignment horizontal="center" vertical="center" wrapText="1"/>
    </xf>
    <xf numFmtId="0" fontId="38" fillId="18" borderId="77" xfId="0" applyFont="1" applyFill="1" applyBorder="1" applyAlignment="1">
      <alignment horizontal="center" vertical="center" wrapText="1"/>
    </xf>
    <xf numFmtId="0" fontId="38" fillId="17" borderId="79" xfId="0" applyFont="1" applyFill="1" applyBorder="1" applyAlignment="1">
      <alignment horizontal="center" vertical="center" wrapText="1"/>
    </xf>
    <xf numFmtId="0" fontId="38" fillId="17" borderId="81" xfId="0" applyFont="1" applyFill="1" applyBorder="1" applyAlignment="1">
      <alignment horizontal="center" vertical="center" wrapText="1"/>
    </xf>
    <xf numFmtId="0" fontId="38" fillId="17" borderId="76" xfId="0" applyFont="1" applyFill="1" applyBorder="1" applyAlignment="1">
      <alignment horizontal="center" vertical="center" wrapText="1"/>
    </xf>
    <xf numFmtId="166" fontId="1" fillId="0" borderId="79" xfId="0" applyNumberFormat="1" applyFont="1" applyFill="1" applyBorder="1" applyAlignment="1">
      <alignment horizontal="center" vertical="center" wrapText="1"/>
    </xf>
    <xf numFmtId="166" fontId="1" fillId="0" borderId="81" xfId="0" applyNumberFormat="1" applyFont="1" applyFill="1" applyBorder="1" applyAlignment="1">
      <alignment horizontal="center" vertical="center" wrapText="1"/>
    </xf>
    <xf numFmtId="166" fontId="1" fillId="0" borderId="76" xfId="0" applyNumberFormat="1"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17" borderId="79" xfId="0" applyFont="1" applyFill="1" applyBorder="1" applyAlignment="1">
      <alignment horizontal="center" vertical="center" wrapText="1"/>
    </xf>
    <xf numFmtId="0" fontId="1" fillId="17" borderId="81" xfId="0" applyFont="1" applyFill="1" applyBorder="1" applyAlignment="1">
      <alignment horizontal="center" vertical="center" wrapText="1"/>
    </xf>
    <xf numFmtId="0" fontId="1" fillId="17" borderId="76" xfId="0" applyFont="1" applyFill="1" applyBorder="1" applyAlignment="1">
      <alignment horizontal="center" vertical="center" wrapText="1"/>
    </xf>
    <xf numFmtId="0" fontId="41" fillId="17" borderId="79" xfId="0" applyFont="1" applyFill="1" applyBorder="1" applyAlignment="1">
      <alignment horizontal="center" vertical="center" wrapText="1"/>
    </xf>
    <xf numFmtId="0" fontId="41" fillId="17" borderId="76"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76" xfId="0" applyFont="1" applyFill="1" applyBorder="1" applyAlignment="1">
      <alignment horizontal="center" vertical="center"/>
    </xf>
    <xf numFmtId="0" fontId="1" fillId="17" borderId="0" xfId="0" applyFont="1" applyFill="1" applyBorder="1" applyAlignment="1">
      <alignment horizontal="center" vertical="center" wrapText="1"/>
    </xf>
    <xf numFmtId="0" fontId="1" fillId="17" borderId="84" xfId="0" applyFont="1" applyFill="1" applyBorder="1" applyAlignment="1">
      <alignment horizontal="center" vertical="center" wrapText="1"/>
    </xf>
    <xf numFmtId="0" fontId="38" fillId="18" borderId="85" xfId="0" applyFont="1" applyFill="1" applyBorder="1" applyAlignment="1">
      <alignment horizontal="center" vertical="center" wrapText="1"/>
    </xf>
    <xf numFmtId="0" fontId="38" fillId="17" borderId="86"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17" borderId="79" xfId="0" applyFont="1" applyFill="1" applyBorder="1" applyAlignment="1">
      <alignment horizontal="left" vertical="center" wrapText="1"/>
    </xf>
    <xf numFmtId="0" fontId="1" fillId="17" borderId="81" xfId="0" applyFont="1" applyFill="1" applyBorder="1" applyAlignment="1">
      <alignment horizontal="left" vertical="center" wrapText="1"/>
    </xf>
    <xf numFmtId="0" fontId="1" fillId="17" borderId="76" xfId="0" applyFont="1" applyFill="1" applyBorder="1" applyAlignment="1">
      <alignment horizontal="left" vertical="center" wrapText="1"/>
    </xf>
    <xf numFmtId="0" fontId="1" fillId="17" borderId="40" xfId="0" applyFont="1" applyFill="1" applyBorder="1" applyAlignment="1">
      <alignment horizontal="center" vertical="center" wrapText="1"/>
    </xf>
    <xf numFmtId="0" fontId="1" fillId="17" borderId="41" xfId="0" applyFont="1" applyFill="1" applyBorder="1" applyAlignment="1">
      <alignment horizontal="center" vertical="center" wrapText="1"/>
    </xf>
    <xf numFmtId="167" fontId="1" fillId="0" borderId="79" xfId="0" applyNumberFormat="1" applyFont="1" applyFill="1" applyBorder="1" applyAlignment="1">
      <alignment horizontal="center" vertical="center" wrapText="1"/>
    </xf>
    <xf numFmtId="167" fontId="1" fillId="0" borderId="81" xfId="0" applyNumberFormat="1" applyFont="1" applyFill="1" applyBorder="1" applyAlignment="1">
      <alignment horizontal="center" vertical="center" wrapText="1"/>
    </xf>
    <xf numFmtId="167" fontId="1" fillId="0" borderId="86" xfId="0" applyNumberFormat="1" applyFont="1" applyFill="1" applyBorder="1" applyAlignment="1">
      <alignment horizontal="center" vertical="center" wrapText="1"/>
    </xf>
    <xf numFmtId="0" fontId="37" fillId="18" borderId="73" xfId="0" applyFont="1" applyFill="1" applyBorder="1" applyAlignment="1">
      <alignment horizontal="center" vertical="center" wrapText="1"/>
    </xf>
    <xf numFmtId="0" fontId="0" fillId="0" borderId="0" xfId="0" applyAlignment="1">
      <alignment horizontal="center"/>
    </xf>
    <xf numFmtId="0" fontId="0" fillId="0" borderId="72" xfId="0" applyBorder="1" applyAlignment="1">
      <alignment horizontal="center"/>
    </xf>
    <xf numFmtId="0" fontId="20" fillId="4" borderId="88" xfId="0" applyFont="1" applyFill="1" applyBorder="1" applyAlignment="1" applyProtection="1">
      <alignment horizontal="center" vertical="center"/>
    </xf>
    <xf numFmtId="0" fontId="20" fillId="4" borderId="89" xfId="0" applyFont="1" applyFill="1" applyBorder="1" applyAlignment="1" applyProtection="1">
      <alignment horizontal="center" vertical="center"/>
    </xf>
    <xf numFmtId="0" fontId="20" fillId="4" borderId="90" xfId="0" applyFont="1" applyFill="1" applyBorder="1" applyAlignment="1" applyProtection="1">
      <alignment horizontal="center" vertical="center"/>
    </xf>
    <xf numFmtId="0" fontId="26" fillId="0" borderId="64"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46" fillId="16" borderId="73" xfId="0" applyFont="1" applyFill="1" applyBorder="1" applyAlignment="1">
      <alignment horizontal="center" vertical="center"/>
    </xf>
    <xf numFmtId="0" fontId="38" fillId="17" borderId="73" xfId="0" applyFont="1" applyFill="1" applyBorder="1" applyAlignment="1">
      <alignment horizontal="center" vertical="center"/>
    </xf>
    <xf numFmtId="0" fontId="35" fillId="19" borderId="73" xfId="0" applyFont="1" applyFill="1" applyBorder="1" applyAlignment="1">
      <alignment horizontal="center" vertical="center" wrapText="1"/>
    </xf>
    <xf numFmtId="0" fontId="51" fillId="0" borderId="18"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2" xfId="0" applyFont="1" applyBorder="1" applyAlignment="1">
      <alignment horizontal="center" vertical="center" wrapText="1"/>
    </xf>
    <xf numFmtId="0" fontId="52" fillId="17" borderId="16" xfId="0" applyFont="1" applyFill="1" applyBorder="1" applyAlignment="1">
      <alignment horizontal="center" vertical="center"/>
    </xf>
    <xf numFmtId="0" fontId="52" fillId="17" borderId="31" xfId="0" applyFont="1" applyFill="1" applyBorder="1" applyAlignment="1">
      <alignment horizontal="center" vertical="center"/>
    </xf>
    <xf numFmtId="0" fontId="52" fillId="17" borderId="32" xfId="0" applyFont="1" applyFill="1" applyBorder="1" applyAlignment="1">
      <alignment horizontal="center" vertical="center"/>
    </xf>
    <xf numFmtId="0" fontId="54" fillId="16" borderId="95" xfId="0" applyFont="1" applyFill="1" applyBorder="1" applyAlignment="1">
      <alignment horizontal="center" vertical="center"/>
    </xf>
    <xf numFmtId="0" fontId="54" fillId="16" borderId="14" xfId="0" applyFont="1" applyFill="1" applyBorder="1" applyAlignment="1">
      <alignment horizontal="center" vertical="center"/>
    </xf>
    <xf numFmtId="0" fontId="54" fillId="16" borderId="28"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8" xfId="0" applyFont="1" applyFill="1" applyBorder="1" applyAlignment="1">
      <alignment horizontal="center" vertical="center"/>
    </xf>
    <xf numFmtId="0" fontId="20" fillId="4" borderId="28" xfId="0" applyFont="1" applyFill="1" applyBorder="1" applyAlignment="1" applyProtection="1">
      <alignment horizontal="center" vertical="center"/>
    </xf>
    <xf numFmtId="0" fontId="20" fillId="4" borderId="29" xfId="0" applyFont="1" applyFill="1" applyBorder="1" applyAlignment="1" applyProtection="1">
      <alignment horizontal="center" vertical="center"/>
    </xf>
    <xf numFmtId="0" fontId="55" fillId="16" borderId="96" xfId="0" applyFont="1" applyFill="1" applyBorder="1" applyAlignment="1">
      <alignment horizontal="center" vertical="center"/>
    </xf>
    <xf numFmtId="0" fontId="55" fillId="16" borderId="72" xfId="0" applyFont="1" applyFill="1" applyBorder="1" applyAlignment="1">
      <alignment horizontal="center" vertical="center"/>
    </xf>
    <xf numFmtId="0" fontId="55" fillId="16" borderId="71" xfId="0" applyFont="1" applyFill="1" applyBorder="1" applyAlignment="1">
      <alignment horizontal="center" vertical="center"/>
    </xf>
    <xf numFmtId="0" fontId="38" fillId="4" borderId="73" xfId="0" applyFont="1" applyFill="1" applyBorder="1" applyAlignment="1">
      <alignment horizontal="center" vertical="center"/>
    </xf>
    <xf numFmtId="0" fontId="35" fillId="19" borderId="79" xfId="0" applyFont="1" applyFill="1" applyBorder="1" applyAlignment="1">
      <alignment horizontal="center" vertical="center" wrapText="1"/>
    </xf>
    <xf numFmtId="0" fontId="35" fillId="19" borderId="81" xfId="0" applyFont="1" applyFill="1" applyBorder="1" applyAlignment="1">
      <alignment horizontal="center" vertical="center" wrapText="1"/>
    </xf>
    <xf numFmtId="0" fontId="35" fillId="19" borderId="76" xfId="0" applyFont="1" applyFill="1" applyBorder="1" applyAlignment="1">
      <alignment horizontal="center" vertical="center" wrapText="1"/>
    </xf>
    <xf numFmtId="0" fontId="37" fillId="18" borderId="42" xfId="0" applyFont="1" applyFill="1" applyBorder="1" applyAlignment="1">
      <alignment horizontal="center" vertical="center" wrapText="1"/>
    </xf>
    <xf numFmtId="0" fontId="37" fillId="18" borderId="40" xfId="0" applyFont="1" applyFill="1" applyBorder="1" applyAlignment="1">
      <alignment horizontal="center" vertical="center" wrapText="1"/>
    </xf>
    <xf numFmtId="14" fontId="37" fillId="18" borderId="40" xfId="0" applyNumberFormat="1" applyFont="1" applyFill="1" applyBorder="1" applyAlignment="1">
      <alignment horizontal="center" vertical="center" wrapText="1"/>
    </xf>
    <xf numFmtId="14" fontId="37" fillId="18" borderId="41" xfId="0" applyNumberFormat="1" applyFont="1" applyFill="1" applyBorder="1" applyAlignment="1">
      <alignment horizontal="center" vertical="center" wrapText="1"/>
    </xf>
    <xf numFmtId="0" fontId="15" fillId="0" borderId="0" xfId="0" applyFont="1" applyAlignment="1">
      <alignment horizontal="center"/>
    </xf>
    <xf numFmtId="0" fontId="56" fillId="17" borderId="25" xfId="0" applyFont="1" applyFill="1" applyBorder="1" applyAlignment="1">
      <alignment horizontal="center" vertical="center" wrapText="1"/>
    </xf>
    <xf numFmtId="0" fontId="56" fillId="17" borderId="26" xfId="0" applyFont="1" applyFill="1" applyBorder="1" applyAlignment="1">
      <alignment horizontal="center" vertical="center" wrapText="1"/>
    </xf>
    <xf numFmtId="0" fontId="56" fillId="17" borderId="27" xfId="0" applyFont="1" applyFill="1" applyBorder="1" applyAlignment="1">
      <alignment horizontal="center" vertical="center" wrapText="1"/>
    </xf>
    <xf numFmtId="0" fontId="56" fillId="17" borderId="37" xfId="0" applyFont="1" applyFill="1" applyBorder="1" applyAlignment="1">
      <alignment horizontal="center" vertical="center" wrapText="1"/>
    </xf>
    <xf numFmtId="0" fontId="56" fillId="17" borderId="45" xfId="0" applyFont="1" applyFill="1" applyBorder="1" applyAlignment="1">
      <alignment horizontal="center" vertical="center" wrapText="1"/>
    </xf>
    <xf numFmtId="0" fontId="56" fillId="17" borderId="46" xfId="0" applyFont="1" applyFill="1" applyBorder="1" applyAlignment="1">
      <alignment horizontal="center" vertical="center" wrapText="1"/>
    </xf>
    <xf numFmtId="0" fontId="57" fillId="17" borderId="22" xfId="0" applyFont="1" applyFill="1" applyBorder="1" applyAlignment="1">
      <alignment horizontal="center" vertical="center" wrapText="1"/>
    </xf>
    <xf numFmtId="0" fontId="56" fillId="17" borderId="23" xfId="0" applyFont="1" applyFill="1" applyBorder="1" applyAlignment="1">
      <alignment horizontal="center" vertical="center" wrapText="1"/>
    </xf>
    <xf numFmtId="0" fontId="56" fillId="17" borderId="24" xfId="0" applyFont="1" applyFill="1" applyBorder="1" applyAlignment="1">
      <alignment horizontal="center" vertical="center" wrapText="1"/>
    </xf>
    <xf numFmtId="0" fontId="33" fillId="17" borderId="97" xfId="0" applyFont="1" applyFill="1" applyBorder="1" applyAlignment="1">
      <alignment horizontal="center" vertical="center" wrapText="1"/>
    </xf>
    <xf numFmtId="0" fontId="33" fillId="17" borderId="98" xfId="0" applyFont="1" applyFill="1" applyBorder="1" applyAlignment="1">
      <alignment horizontal="center" vertical="center" wrapText="1"/>
    </xf>
    <xf numFmtId="0" fontId="58" fillId="16" borderId="23" xfId="0" applyFont="1" applyFill="1" applyBorder="1" applyAlignment="1">
      <alignment horizontal="center" vertical="center"/>
    </xf>
    <xf numFmtId="0" fontId="58" fillId="16" borderId="24" xfId="0" applyFont="1" applyFill="1" applyBorder="1" applyAlignment="1">
      <alignment horizontal="center" vertical="center"/>
    </xf>
    <xf numFmtId="0" fontId="33" fillId="17" borderId="99" xfId="0" applyFont="1" applyFill="1" applyBorder="1" applyAlignment="1">
      <alignment horizontal="center" vertical="center"/>
    </xf>
    <xf numFmtId="0" fontId="33" fillId="17" borderId="41" xfId="0" applyFont="1" applyFill="1" applyBorder="1" applyAlignment="1">
      <alignment horizontal="center" vertical="center"/>
    </xf>
    <xf numFmtId="0" fontId="0" fillId="0" borderId="3" xfId="0" applyBorder="1" applyAlignment="1">
      <alignment horizontal="center"/>
    </xf>
    <xf numFmtId="0" fontId="23" fillId="8" borderId="0" xfId="0" applyFont="1" applyFill="1" applyAlignment="1">
      <alignment horizontal="right" vertical="center" textRotation="90" wrapText="1"/>
    </xf>
    <xf numFmtId="0" fontId="23"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54">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xdr:col>
      <xdr:colOff>1543050</xdr:colOff>
      <xdr:row>4</xdr:row>
      <xdr:rowOff>114300</xdr:rowOff>
    </xdr:to>
    <xdr:pic>
      <xdr:nvPicPr>
        <xdr:cNvPr id="8333" name="Picture 20">
          <a:extLst>
            <a:ext uri="{FF2B5EF4-FFF2-40B4-BE49-F238E27FC236}">
              <a16:creationId xmlns:a16="http://schemas.microsoft.com/office/drawing/2014/main" id="{00000000-0008-0000-0100-00008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85725"/>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1247775</xdr:colOff>
      <xdr:row>4</xdr:row>
      <xdr:rowOff>47625</xdr:rowOff>
    </xdr:from>
    <xdr:to>
      <xdr:col>3</xdr:col>
      <xdr:colOff>323850</xdr:colOff>
      <xdr:row>8</xdr:row>
      <xdr:rowOff>38100</xdr:rowOff>
    </xdr:to>
    <xdr:pic>
      <xdr:nvPicPr>
        <xdr:cNvPr id="2" name="Picture 2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428625"/>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114300</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466725</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showGridLines="0" topLeftCell="A13" zoomScale="57" zoomScaleNormal="57" workbookViewId="0">
      <selection activeCell="E10" sqref="E10"/>
    </sheetView>
  </sheetViews>
  <sheetFormatPr baseColWidth="10" defaultRowHeight="12.75"/>
  <cols>
    <col min="1" max="1" width="40.42578125" style="1" customWidth="1"/>
    <col min="2" max="2" width="5.28515625" style="1" bestFit="1" customWidth="1"/>
    <col min="3" max="3" width="58.85546875" style="1" customWidth="1"/>
    <col min="4" max="4" width="40.5703125" style="1" customWidth="1"/>
    <col min="5" max="5" width="38.7109375" style="1" customWidth="1"/>
    <col min="6" max="6" width="32.42578125" style="1" bestFit="1" customWidth="1"/>
    <col min="7" max="7" width="21.85546875" style="1" bestFit="1" customWidth="1"/>
    <col min="8" max="8" width="21.85546875" style="1" customWidth="1"/>
    <col min="9" max="16384" width="11.42578125" style="1"/>
  </cols>
  <sheetData>
    <row r="1" spans="1:8" ht="13.5" thickBot="1"/>
    <row r="2" spans="1:8" ht="18.75" thickBot="1">
      <c r="A2" s="367"/>
      <c r="B2" s="369" t="s">
        <v>34</v>
      </c>
      <c r="C2" s="367"/>
      <c r="D2" s="370"/>
      <c r="E2" s="4" t="s">
        <v>37</v>
      </c>
      <c r="F2" s="7"/>
    </row>
    <row r="3" spans="1:8" ht="18.75" thickBot="1">
      <c r="A3" s="368"/>
      <c r="B3" s="371"/>
      <c r="C3" s="368"/>
      <c r="D3" s="372"/>
      <c r="E3" s="4" t="s">
        <v>38</v>
      </c>
      <c r="F3" s="7"/>
    </row>
    <row r="4" spans="1:8" ht="18.75" thickBot="1">
      <c r="A4" s="368"/>
      <c r="B4" s="371" t="s">
        <v>35</v>
      </c>
      <c r="C4" s="368"/>
      <c r="D4" s="372"/>
      <c r="E4" s="5" t="s">
        <v>39</v>
      </c>
      <c r="F4" s="7"/>
    </row>
    <row r="5" spans="1:8" ht="18.75" thickBot="1">
      <c r="A5" s="368"/>
      <c r="B5" s="373"/>
      <c r="C5" s="374"/>
      <c r="D5" s="375"/>
      <c r="E5" s="6"/>
      <c r="F5" s="7"/>
    </row>
    <row r="6" spans="1:8" ht="15" customHeight="1" thickBot="1">
      <c r="A6" s="368"/>
      <c r="B6" s="2"/>
      <c r="C6" s="2"/>
      <c r="D6" s="2"/>
      <c r="E6" s="2"/>
      <c r="F6" s="3"/>
    </row>
    <row r="7" spans="1:8" ht="29.25" customHeight="1" thickBot="1">
      <c r="A7" s="376" t="s">
        <v>12</v>
      </c>
      <c r="B7" s="377"/>
      <c r="C7" s="377"/>
      <c r="D7" s="377"/>
      <c r="E7" s="377"/>
      <c r="F7" s="378"/>
    </row>
    <row r="8" spans="1:8" ht="29.25" thickBot="1">
      <c r="A8" s="379" t="s">
        <v>13</v>
      </c>
      <c r="B8" s="380"/>
      <c r="C8" s="380"/>
      <c r="D8" s="380"/>
      <c r="E8" s="380"/>
      <c r="F8" s="381"/>
    </row>
    <row r="9" spans="1:8" ht="24" thickBot="1">
      <c r="A9" s="42" t="s">
        <v>0</v>
      </c>
      <c r="B9" s="360" t="s">
        <v>14</v>
      </c>
      <c r="C9" s="360"/>
      <c r="D9" s="43" t="s">
        <v>1</v>
      </c>
      <c r="E9" s="42" t="s">
        <v>15</v>
      </c>
      <c r="F9" s="43" t="s">
        <v>2</v>
      </c>
    </row>
    <row r="10" spans="1:8" ht="101.25" customHeight="1" thickBot="1">
      <c r="A10" s="362" t="s">
        <v>28</v>
      </c>
      <c r="B10" s="39" t="s">
        <v>3</v>
      </c>
      <c r="C10" s="40" t="s">
        <v>298</v>
      </c>
      <c r="D10" s="40" t="s">
        <v>299</v>
      </c>
      <c r="E10" s="40" t="s">
        <v>297</v>
      </c>
      <c r="F10" s="44">
        <v>43889</v>
      </c>
      <c r="G10" s="36"/>
      <c r="H10" s="37"/>
    </row>
    <row r="11" spans="1:8" ht="74.25" customHeight="1" thickBot="1">
      <c r="A11" s="363"/>
      <c r="B11" s="39" t="s">
        <v>4</v>
      </c>
      <c r="C11" s="40" t="s">
        <v>300</v>
      </c>
      <c r="D11" s="40" t="s">
        <v>278</v>
      </c>
      <c r="E11" s="40" t="s">
        <v>44</v>
      </c>
      <c r="F11" s="44" t="s">
        <v>280</v>
      </c>
      <c r="G11" s="36"/>
      <c r="H11" s="37"/>
    </row>
    <row r="12" spans="1:8" ht="90" customHeight="1" thickBot="1">
      <c r="A12" s="362" t="s">
        <v>29</v>
      </c>
      <c r="B12" s="39" t="s">
        <v>5</v>
      </c>
      <c r="C12" s="40" t="s">
        <v>301</v>
      </c>
      <c r="D12" s="40" t="s">
        <v>302</v>
      </c>
      <c r="E12" s="41" t="s">
        <v>815</v>
      </c>
      <c r="F12" s="44" t="s">
        <v>303</v>
      </c>
      <c r="G12" s="36"/>
      <c r="H12" s="35"/>
    </row>
    <row r="13" spans="1:8" ht="69" customHeight="1" thickBot="1">
      <c r="A13" s="364"/>
      <c r="B13" s="39" t="s">
        <v>6</v>
      </c>
      <c r="C13" s="40" t="s">
        <v>304</v>
      </c>
      <c r="D13" s="40" t="s">
        <v>819</v>
      </c>
      <c r="E13" s="40" t="s">
        <v>44</v>
      </c>
      <c r="F13" s="359" t="s">
        <v>816</v>
      </c>
      <c r="G13" s="38"/>
    </row>
    <row r="14" spans="1:8" ht="52.5" customHeight="1" thickBot="1">
      <c r="A14" s="363"/>
      <c r="B14" s="39" t="s">
        <v>7</v>
      </c>
      <c r="C14" s="40" t="s">
        <v>305</v>
      </c>
      <c r="D14" s="40" t="s">
        <v>306</v>
      </c>
      <c r="E14" s="40" t="s">
        <v>44</v>
      </c>
      <c r="F14" s="44">
        <v>43875</v>
      </c>
      <c r="G14" s="38"/>
    </row>
    <row r="15" spans="1:8" ht="48.75" customHeight="1" thickBot="1">
      <c r="A15" s="365" t="s">
        <v>30</v>
      </c>
      <c r="B15" s="39" t="s">
        <v>8</v>
      </c>
      <c r="C15" s="40" t="s">
        <v>40</v>
      </c>
      <c r="D15" s="40" t="s">
        <v>16</v>
      </c>
      <c r="E15" s="40" t="s">
        <v>44</v>
      </c>
      <c r="F15" s="44" t="s">
        <v>303</v>
      </c>
      <c r="G15" s="38"/>
    </row>
    <row r="16" spans="1:8" ht="55.5" customHeight="1" thickBot="1">
      <c r="A16" s="366"/>
      <c r="B16" s="39" t="s">
        <v>17</v>
      </c>
      <c r="C16" s="40" t="s">
        <v>41</v>
      </c>
      <c r="D16" s="40" t="s">
        <v>18</v>
      </c>
      <c r="E16" s="40" t="s">
        <v>44</v>
      </c>
      <c r="F16" s="44">
        <v>43920</v>
      </c>
      <c r="G16" s="38"/>
    </row>
    <row r="17" spans="1:7" ht="88.5" customHeight="1" thickBot="1">
      <c r="A17" s="365" t="s">
        <v>31</v>
      </c>
      <c r="B17" s="39" t="s">
        <v>9</v>
      </c>
      <c r="C17" s="40" t="s">
        <v>19</v>
      </c>
      <c r="D17" s="41" t="s">
        <v>20</v>
      </c>
      <c r="E17" s="40" t="s">
        <v>50</v>
      </c>
      <c r="F17" s="45" t="s">
        <v>307</v>
      </c>
      <c r="G17" s="38"/>
    </row>
    <row r="18" spans="1:7" ht="84.75" customHeight="1" thickBot="1">
      <c r="A18" s="366"/>
      <c r="B18" s="39" t="s">
        <v>10</v>
      </c>
      <c r="C18" s="40" t="s">
        <v>51</v>
      </c>
      <c r="D18" s="41" t="s">
        <v>21</v>
      </c>
      <c r="E18" s="40" t="s">
        <v>50</v>
      </c>
      <c r="F18" s="45" t="s">
        <v>308</v>
      </c>
      <c r="G18" s="38"/>
    </row>
    <row r="19" spans="1:7" ht="79.5" customHeight="1" thickBot="1">
      <c r="A19" s="366"/>
      <c r="B19" s="39" t="s">
        <v>11</v>
      </c>
      <c r="C19" s="41" t="s">
        <v>33</v>
      </c>
      <c r="D19" s="41" t="s">
        <v>309</v>
      </c>
      <c r="E19" s="40" t="s">
        <v>50</v>
      </c>
      <c r="F19" s="45" t="s">
        <v>303</v>
      </c>
      <c r="G19" s="38"/>
    </row>
    <row r="20" spans="1:7" ht="90.75" thickBot="1">
      <c r="A20" s="366"/>
      <c r="B20" s="39" t="s">
        <v>22</v>
      </c>
      <c r="C20" s="41" t="s">
        <v>36</v>
      </c>
      <c r="D20" s="40" t="s">
        <v>23</v>
      </c>
      <c r="E20" s="40" t="s">
        <v>50</v>
      </c>
      <c r="F20" s="45" t="s">
        <v>308</v>
      </c>
      <c r="G20" s="38"/>
    </row>
    <row r="21" spans="1:7" ht="81" customHeight="1" thickBot="1">
      <c r="A21" s="366"/>
      <c r="B21" s="39" t="s">
        <v>24</v>
      </c>
      <c r="C21" s="41" t="s">
        <v>25</v>
      </c>
      <c r="D21" s="40" t="s">
        <v>802</v>
      </c>
      <c r="E21" s="40" t="s">
        <v>50</v>
      </c>
      <c r="F21" s="45" t="s">
        <v>308</v>
      </c>
      <c r="G21" s="38"/>
    </row>
    <row r="22" spans="1:7" ht="54.75" thickBot="1">
      <c r="A22" s="365" t="s">
        <v>32</v>
      </c>
      <c r="B22" s="39" t="s">
        <v>45</v>
      </c>
      <c r="C22" s="40" t="s">
        <v>310</v>
      </c>
      <c r="D22" s="40" t="s">
        <v>803</v>
      </c>
      <c r="E22" s="40" t="s">
        <v>27</v>
      </c>
      <c r="F22" s="357" t="s">
        <v>805</v>
      </c>
      <c r="G22" s="361"/>
    </row>
    <row r="23" spans="1:7" ht="36.75" thickBot="1">
      <c r="A23" s="365"/>
      <c r="B23" s="39" t="s">
        <v>47</v>
      </c>
      <c r="C23" s="40" t="s">
        <v>311</v>
      </c>
      <c r="D23" s="40" t="s">
        <v>26</v>
      </c>
      <c r="E23" s="40" t="s">
        <v>27</v>
      </c>
      <c r="F23" s="358" t="s">
        <v>807</v>
      </c>
      <c r="G23" s="361"/>
    </row>
    <row r="24" spans="1:7" ht="54.75" thickBot="1">
      <c r="A24" s="365"/>
      <c r="B24" s="39" t="s">
        <v>49</v>
      </c>
      <c r="C24" s="40" t="s">
        <v>310</v>
      </c>
      <c r="D24" s="40" t="s">
        <v>26</v>
      </c>
      <c r="E24" s="40" t="s">
        <v>27</v>
      </c>
      <c r="F24" s="357">
        <v>44073</v>
      </c>
      <c r="G24" s="361"/>
    </row>
    <row r="25" spans="1:7" ht="54.75" thickBot="1">
      <c r="A25" s="365"/>
      <c r="B25" s="39" t="s">
        <v>48</v>
      </c>
      <c r="C25" s="40" t="s">
        <v>312</v>
      </c>
      <c r="D25" s="40" t="s">
        <v>804</v>
      </c>
      <c r="E25" s="40" t="s">
        <v>27</v>
      </c>
      <c r="F25" s="357" t="s">
        <v>806</v>
      </c>
      <c r="G25" s="361"/>
    </row>
  </sheetData>
  <mergeCells count="12">
    <mergeCell ref="A2:A6"/>
    <mergeCell ref="B2:D3"/>
    <mergeCell ref="B4:D5"/>
    <mergeCell ref="A7:F7"/>
    <mergeCell ref="A8:F8"/>
    <mergeCell ref="B9:C9"/>
    <mergeCell ref="G22:G25"/>
    <mergeCell ref="A10:A11"/>
    <mergeCell ref="A12:A14"/>
    <mergeCell ref="A15:A16"/>
    <mergeCell ref="A17:A21"/>
    <mergeCell ref="A22:A25"/>
  </mergeCells>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Q76"/>
  <sheetViews>
    <sheetView showGridLines="0" topLeftCell="G7" zoomScale="59" zoomScaleNormal="59" workbookViewId="0">
      <selection activeCell="G7" sqref="G7:AF7"/>
    </sheetView>
  </sheetViews>
  <sheetFormatPr baseColWidth="10" defaultRowHeight="15"/>
  <cols>
    <col min="1" max="1" width="4.140625" style="62" customWidth="1"/>
    <col min="2" max="2" width="35.7109375" style="8" customWidth="1"/>
    <col min="3" max="3" width="38.140625" style="8" customWidth="1"/>
    <col min="4" max="4" width="52.5703125" style="8" customWidth="1"/>
    <col min="5" max="5" width="22" style="254" customWidth="1"/>
    <col min="6" max="6" width="48.28515625" style="258" customWidth="1"/>
    <col min="7" max="7" width="16.140625" style="8" customWidth="1"/>
    <col min="8" max="8" width="13.5703125" style="8" hidden="1" customWidth="1"/>
    <col min="9" max="15" width="7" style="8" customWidth="1"/>
    <col min="16" max="16" width="9.28515625" style="8" customWidth="1"/>
    <col min="17" max="27" width="7" style="8" customWidth="1"/>
    <col min="28" max="28" width="11.85546875" style="8" hidden="1" customWidth="1"/>
    <col min="29" max="29" width="10.85546875" style="8" hidden="1" customWidth="1"/>
    <col min="30" max="30" width="15.140625" style="8" customWidth="1"/>
    <col min="31" max="31" width="14.5703125" style="8" hidden="1" customWidth="1"/>
    <col min="32" max="32" width="14.5703125" style="8" customWidth="1"/>
    <col min="33" max="33" width="61.28515625" style="8" customWidth="1"/>
    <col min="34" max="34" width="15.7109375" style="48" customWidth="1"/>
    <col min="35" max="35" width="11.42578125" style="332" hidden="1" customWidth="1"/>
    <col min="36" max="36" width="16.140625" style="48" customWidth="1"/>
    <col min="37" max="37" width="10.28515625" style="332" hidden="1" customWidth="1"/>
    <col min="38" max="38" width="14.5703125" style="48" customWidth="1"/>
    <col min="39" max="39" width="11.42578125" style="332" hidden="1" customWidth="1"/>
    <col min="40" max="40" width="11.42578125" style="48" customWidth="1"/>
    <col min="41" max="41" width="11.42578125" style="332" hidden="1" customWidth="1"/>
    <col min="42" max="42" width="14.42578125" style="48" customWidth="1"/>
    <col min="43" max="43" width="11.42578125" style="9" hidden="1" customWidth="1"/>
    <col min="44" max="44" width="19" style="8" customWidth="1"/>
    <col min="45" max="45" width="11.42578125" style="9" hidden="1" customWidth="1"/>
    <col min="46" max="46" width="13.42578125" style="8" customWidth="1"/>
    <col min="47" max="47" width="11.42578125" style="9" hidden="1" customWidth="1"/>
    <col min="48" max="48" width="11.42578125" style="8" customWidth="1"/>
    <col min="49" max="49" width="37.42578125" style="8" customWidth="1"/>
    <col min="50" max="50" width="14.42578125" style="259" customWidth="1"/>
    <col min="51" max="51" width="11.42578125" style="259" customWidth="1"/>
    <col min="52" max="52" width="12.85546875" style="259" customWidth="1"/>
    <col min="53" max="54" width="12.85546875" style="8" hidden="1" customWidth="1"/>
    <col min="55" max="55" width="16.140625" style="259" customWidth="1"/>
    <col min="56" max="56" width="13.42578125" style="259" customWidth="1"/>
    <col min="57" max="58" width="15" style="259" hidden="1" customWidth="1"/>
    <col min="59" max="59" width="15.42578125" style="259" customWidth="1"/>
    <col min="60" max="60" width="20.7109375" style="259" hidden="1" customWidth="1"/>
    <col min="61" max="61" width="15.42578125" style="259" customWidth="1"/>
    <col min="62" max="62" width="11.42578125" style="259" hidden="1" customWidth="1"/>
    <col min="63" max="63" width="16.85546875" style="259" customWidth="1"/>
    <col min="64" max="64" width="35.7109375" style="8" customWidth="1"/>
    <col min="65" max="65" width="29.28515625" style="48" customWidth="1"/>
    <col min="66" max="66" width="21.140625" style="8" customWidth="1"/>
    <col min="67" max="67" width="25.42578125" style="259" customWidth="1"/>
    <col min="68" max="68" width="25.85546875" style="254" customWidth="1"/>
    <col min="69" max="69" width="18.28515625" style="8" customWidth="1"/>
    <col min="70" max="16384" width="11.42578125" style="8"/>
  </cols>
  <sheetData>
    <row r="1" spans="1:69" ht="2.25" customHeight="1">
      <c r="E1" s="254" t="s">
        <v>52</v>
      </c>
    </row>
    <row r="2" spans="1:69">
      <c r="A2" s="570"/>
      <c r="B2" s="570"/>
      <c r="C2" s="571" t="s">
        <v>53</v>
      </c>
      <c r="D2" s="572"/>
      <c r="E2" s="573"/>
      <c r="F2" s="264" t="s">
        <v>54</v>
      </c>
    </row>
    <row r="3" spans="1:69">
      <c r="A3" s="570"/>
      <c r="B3" s="570"/>
      <c r="C3" s="456"/>
      <c r="D3" s="574"/>
      <c r="E3" s="575"/>
      <c r="F3" s="264" t="s">
        <v>55</v>
      </c>
    </row>
    <row r="4" spans="1:69">
      <c r="A4" s="570"/>
      <c r="B4" s="570"/>
      <c r="C4" s="571" t="s">
        <v>56</v>
      </c>
      <c r="D4" s="572"/>
      <c r="E4" s="573"/>
      <c r="F4" s="576" t="s">
        <v>57</v>
      </c>
    </row>
    <row r="5" spans="1:69">
      <c r="A5" s="570"/>
      <c r="B5" s="570"/>
      <c r="C5" s="456"/>
      <c r="D5" s="574"/>
      <c r="E5" s="575"/>
      <c r="F5" s="576"/>
    </row>
    <row r="7" spans="1:69" ht="15" customHeight="1">
      <c r="A7" s="344"/>
      <c r="B7" s="550" t="s">
        <v>59</v>
      </c>
      <c r="C7" s="550" t="s">
        <v>60</v>
      </c>
      <c r="D7" s="550" t="s">
        <v>61</v>
      </c>
      <c r="E7" s="550" t="s">
        <v>62</v>
      </c>
      <c r="F7" s="577" t="s">
        <v>63</v>
      </c>
      <c r="G7" s="589" t="s">
        <v>64</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1"/>
      <c r="AG7" s="550" t="s">
        <v>65</v>
      </c>
      <c r="AH7" s="553" t="s">
        <v>66</v>
      </c>
      <c r="AI7" s="556"/>
      <c r="AJ7" s="553" t="s">
        <v>67</v>
      </c>
      <c r="AK7" s="556"/>
      <c r="AL7" s="553" t="s">
        <v>68</v>
      </c>
      <c r="AM7" s="556"/>
      <c r="AN7" s="553" t="s">
        <v>69</v>
      </c>
      <c r="AO7" s="556"/>
      <c r="AP7" s="553" t="s">
        <v>70</v>
      </c>
      <c r="AQ7" s="559"/>
      <c r="AR7" s="550" t="s">
        <v>71</v>
      </c>
      <c r="AS7" s="559"/>
      <c r="AT7" s="550" t="s">
        <v>72</v>
      </c>
      <c r="AU7" s="559"/>
      <c r="AV7" s="550" t="s">
        <v>73</v>
      </c>
      <c r="AW7" s="550" t="s">
        <v>74</v>
      </c>
      <c r="AX7" s="550" t="s">
        <v>75</v>
      </c>
      <c r="AY7" s="550" t="s">
        <v>76</v>
      </c>
      <c r="AZ7" s="550" t="s">
        <v>77</v>
      </c>
      <c r="BA7" s="587" t="s">
        <v>78</v>
      </c>
      <c r="BB7" s="588"/>
      <c r="BC7" s="550" t="s">
        <v>79</v>
      </c>
      <c r="BD7" s="550" t="s">
        <v>80</v>
      </c>
      <c r="BE7" s="562" t="s">
        <v>81</v>
      </c>
      <c r="BF7" s="563"/>
      <c r="BG7" s="563"/>
      <c r="BH7" s="563"/>
      <c r="BI7" s="563"/>
      <c r="BJ7" s="563"/>
      <c r="BK7" s="564"/>
      <c r="BL7" s="582" t="s">
        <v>82</v>
      </c>
      <c r="BM7" s="583"/>
      <c r="BN7" s="583"/>
      <c r="BO7" s="583"/>
      <c r="BP7" s="583"/>
    </row>
    <row r="8" spans="1:69" ht="15" customHeight="1">
      <c r="A8" s="345"/>
      <c r="B8" s="551"/>
      <c r="C8" s="551"/>
      <c r="D8" s="551"/>
      <c r="E8" s="551"/>
      <c r="F8" s="578"/>
      <c r="G8" s="550" t="s">
        <v>83</v>
      </c>
      <c r="H8" s="25"/>
      <c r="I8" s="584" t="s">
        <v>84</v>
      </c>
      <c r="J8" s="585"/>
      <c r="K8" s="585"/>
      <c r="L8" s="585"/>
      <c r="M8" s="585"/>
      <c r="N8" s="585"/>
      <c r="O8" s="585"/>
      <c r="P8" s="585"/>
      <c r="Q8" s="585"/>
      <c r="R8" s="585"/>
      <c r="S8" s="585"/>
      <c r="T8" s="585"/>
      <c r="U8" s="585"/>
      <c r="V8" s="585"/>
      <c r="W8" s="585"/>
      <c r="X8" s="585"/>
      <c r="Y8" s="585"/>
      <c r="Z8" s="585"/>
      <c r="AA8" s="586"/>
      <c r="AB8" s="25"/>
      <c r="AC8" s="25"/>
      <c r="AD8" s="550" t="s">
        <v>85</v>
      </c>
      <c r="AE8" s="25"/>
      <c r="AF8" s="550" t="s">
        <v>86</v>
      </c>
      <c r="AG8" s="551"/>
      <c r="AH8" s="554"/>
      <c r="AI8" s="557"/>
      <c r="AJ8" s="554"/>
      <c r="AK8" s="557"/>
      <c r="AL8" s="554"/>
      <c r="AM8" s="557"/>
      <c r="AN8" s="554"/>
      <c r="AO8" s="557"/>
      <c r="AP8" s="554"/>
      <c r="AQ8" s="560"/>
      <c r="AR8" s="551"/>
      <c r="AS8" s="560"/>
      <c r="AT8" s="551"/>
      <c r="AU8" s="560"/>
      <c r="AV8" s="551"/>
      <c r="AW8" s="551"/>
      <c r="AX8" s="551"/>
      <c r="AY8" s="551"/>
      <c r="AZ8" s="551"/>
      <c r="BA8" s="592"/>
      <c r="BB8" s="593"/>
      <c r="BC8" s="551"/>
      <c r="BD8" s="551"/>
      <c r="BE8" s="565"/>
      <c r="BF8" s="566"/>
      <c r="BG8" s="566"/>
      <c r="BH8" s="566"/>
      <c r="BI8" s="566"/>
      <c r="BJ8" s="566"/>
      <c r="BK8" s="567"/>
      <c r="BL8" s="565"/>
      <c r="BM8" s="566"/>
      <c r="BN8" s="566"/>
      <c r="BO8" s="566"/>
      <c r="BP8" s="566"/>
    </row>
    <row r="9" spans="1:69" ht="163.5" customHeight="1" thickBot="1">
      <c r="A9" s="345" t="s">
        <v>58</v>
      </c>
      <c r="B9" s="552"/>
      <c r="C9" s="552"/>
      <c r="D9" s="552"/>
      <c r="E9" s="552"/>
      <c r="F9" s="579"/>
      <c r="G9" s="552"/>
      <c r="H9" s="10" t="s">
        <v>83</v>
      </c>
      <c r="I9" s="11" t="s">
        <v>87</v>
      </c>
      <c r="J9" s="11" t="s">
        <v>88</v>
      </c>
      <c r="K9" s="11" t="s">
        <v>89</v>
      </c>
      <c r="L9" s="11" t="s">
        <v>90</v>
      </c>
      <c r="M9" s="11" t="s">
        <v>91</v>
      </c>
      <c r="N9" s="11" t="s">
        <v>92</v>
      </c>
      <c r="O9" s="11" t="s">
        <v>93</v>
      </c>
      <c r="P9" s="11" t="s">
        <v>94</v>
      </c>
      <c r="Q9" s="11" t="s">
        <v>95</v>
      </c>
      <c r="R9" s="11" t="s">
        <v>96</v>
      </c>
      <c r="S9" s="11" t="s">
        <v>97</v>
      </c>
      <c r="T9" s="11" t="s">
        <v>98</v>
      </c>
      <c r="U9" s="11" t="s">
        <v>99</v>
      </c>
      <c r="V9" s="11" t="s">
        <v>100</v>
      </c>
      <c r="W9" s="11" t="s">
        <v>101</v>
      </c>
      <c r="X9" s="11" t="s">
        <v>102</v>
      </c>
      <c r="Y9" s="11" t="s">
        <v>103</v>
      </c>
      <c r="Z9" s="11" t="s">
        <v>104</v>
      </c>
      <c r="AA9" s="11" t="s">
        <v>105</v>
      </c>
      <c r="AB9" s="10" t="s">
        <v>106</v>
      </c>
      <c r="AC9" s="10" t="s">
        <v>107</v>
      </c>
      <c r="AD9" s="552"/>
      <c r="AE9" s="10" t="s">
        <v>108</v>
      </c>
      <c r="AF9" s="552"/>
      <c r="AG9" s="552"/>
      <c r="AH9" s="555"/>
      <c r="AI9" s="558"/>
      <c r="AJ9" s="555"/>
      <c r="AK9" s="558"/>
      <c r="AL9" s="555"/>
      <c r="AM9" s="558"/>
      <c r="AN9" s="555"/>
      <c r="AO9" s="558"/>
      <c r="AP9" s="555"/>
      <c r="AQ9" s="561"/>
      <c r="AR9" s="552"/>
      <c r="AS9" s="561"/>
      <c r="AT9" s="552"/>
      <c r="AU9" s="561"/>
      <c r="AV9" s="552"/>
      <c r="AW9" s="552"/>
      <c r="AX9" s="552"/>
      <c r="AY9" s="552"/>
      <c r="AZ9" s="552"/>
      <c r="BA9" s="594"/>
      <c r="BB9" s="595"/>
      <c r="BC9" s="552"/>
      <c r="BD9" s="552"/>
      <c r="BE9" s="587" t="s">
        <v>83</v>
      </c>
      <c r="BF9" s="588"/>
      <c r="BG9" s="108" t="s">
        <v>83</v>
      </c>
      <c r="BH9" s="10" t="s">
        <v>85</v>
      </c>
      <c r="BI9" s="108" t="s">
        <v>85</v>
      </c>
      <c r="BJ9" s="10" t="s">
        <v>109</v>
      </c>
      <c r="BK9" s="108" t="s">
        <v>86</v>
      </c>
      <c r="BL9" s="24" t="s">
        <v>110</v>
      </c>
      <c r="BM9" s="340" t="s">
        <v>42</v>
      </c>
      <c r="BN9" s="24" t="s">
        <v>111</v>
      </c>
      <c r="BO9" s="108" t="s">
        <v>43</v>
      </c>
      <c r="BP9" s="108" t="s">
        <v>112</v>
      </c>
    </row>
    <row r="10" spans="1:69" s="48" customFormat="1" ht="110.25" customHeight="1" thickBot="1">
      <c r="A10" s="429">
        <v>1</v>
      </c>
      <c r="B10" s="513" t="s">
        <v>113</v>
      </c>
      <c r="C10" s="515" t="s">
        <v>114</v>
      </c>
      <c r="D10" s="27" t="s">
        <v>115</v>
      </c>
      <c r="E10" s="385" t="s">
        <v>116</v>
      </c>
      <c r="F10" s="517" t="s">
        <v>117</v>
      </c>
      <c r="G10" s="534" t="str">
        <f>'[1]Calificación probabilidad'!E139</f>
        <v>2-Improbable</v>
      </c>
      <c r="H10" s="534" t="str">
        <f>MID(G10,1,1)</f>
        <v>2</v>
      </c>
      <c r="I10" s="533" t="s">
        <v>118</v>
      </c>
      <c r="J10" s="533" t="s">
        <v>118</v>
      </c>
      <c r="K10" s="533" t="s">
        <v>118</v>
      </c>
      <c r="L10" s="533" t="s">
        <v>118</v>
      </c>
      <c r="M10" s="533" t="s">
        <v>119</v>
      </c>
      <c r="N10" s="533" t="s">
        <v>118</v>
      </c>
      <c r="O10" s="533" t="s">
        <v>118</v>
      </c>
      <c r="P10" s="533" t="s">
        <v>118</v>
      </c>
      <c r="Q10" s="533" t="s">
        <v>118</v>
      </c>
      <c r="R10" s="533" t="s">
        <v>118</v>
      </c>
      <c r="S10" s="533" t="s">
        <v>119</v>
      </c>
      <c r="T10" s="533" t="s">
        <v>119</v>
      </c>
      <c r="U10" s="533" t="s">
        <v>118</v>
      </c>
      <c r="V10" s="533" t="s">
        <v>118</v>
      </c>
      <c r="W10" s="533" t="s">
        <v>119</v>
      </c>
      <c r="X10" s="533" t="s">
        <v>118</v>
      </c>
      <c r="Y10" s="533" t="s">
        <v>119</v>
      </c>
      <c r="Z10" s="533" t="s">
        <v>118</v>
      </c>
      <c r="AA10" s="533" t="s">
        <v>118</v>
      </c>
      <c r="AB10" s="98">
        <f>IF(X10="Si","19",COUNTIF(I10:AA11,"si"))</f>
        <v>5</v>
      </c>
      <c r="AC10" s="98">
        <f>VALUE(IF(AB10&lt;=5,5,IF(AND(AB10&gt;5,AB10&lt;=11),10,IF(AB10&gt;11,20,0))))</f>
        <v>5</v>
      </c>
      <c r="AD10" s="534" t="str">
        <f>IF(AC10=5,"Moderado",IF(AC10=10,"Mayor",IF(AC10=20,"Catastrófico",0)))</f>
        <v>Moderado</v>
      </c>
      <c r="AE10" s="534">
        <f>H10*AC10</f>
        <v>10</v>
      </c>
      <c r="AF10" s="534" t="str">
        <f>VLOOKUP(AE10,Hoja2!$D$25:$E$67,2,0)</f>
        <v>10-Alta</v>
      </c>
      <c r="AG10" s="27" t="s">
        <v>120</v>
      </c>
      <c r="AH10" s="120" t="s">
        <v>121</v>
      </c>
      <c r="AI10" s="123">
        <f>IF(AH10="asignado",15,0)</f>
        <v>15</v>
      </c>
      <c r="AJ10" s="120" t="s">
        <v>122</v>
      </c>
      <c r="AK10" s="123">
        <f>IF(AJ10="adecuado",15,0)</f>
        <v>15</v>
      </c>
      <c r="AL10" s="120" t="s">
        <v>123</v>
      </c>
      <c r="AM10" s="123">
        <f>IF(AL10="oportuna",15,0)</f>
        <v>15</v>
      </c>
      <c r="AN10" s="120" t="s">
        <v>124</v>
      </c>
      <c r="AO10" s="123">
        <f>IF(AN10="prevenir",15,IF(AN10="detectar",10,0))</f>
        <v>15</v>
      </c>
      <c r="AP10" s="120" t="s">
        <v>125</v>
      </c>
      <c r="AQ10" s="12">
        <f>IF(AP10="confiable",15,0)</f>
        <v>15</v>
      </c>
      <c r="AR10" s="32" t="s">
        <v>126</v>
      </c>
      <c r="AS10" s="12">
        <f>IF(AR10="Se investigan y resuelven oportunamente ",15,0)</f>
        <v>15</v>
      </c>
      <c r="AT10" s="32" t="s">
        <v>127</v>
      </c>
      <c r="AU10" s="12">
        <f>IF(AT10="completa",10,IF(AT10="incompleta",5,0))</f>
        <v>10</v>
      </c>
      <c r="AV10" s="12">
        <f t="shared" ref="AV10:AV31" si="0">AI10+AK10+AM10+AO10+AQ10+AS10+AU10</f>
        <v>100</v>
      </c>
      <c r="AW10" s="12" t="s">
        <v>128</v>
      </c>
      <c r="AX10" s="255" t="str">
        <f>IF(AV10&lt;=85,"Débil",IF(AND(AV10&gt;=86,AV10&lt;=95),"Moderado",IF(AV10&gt;95,"Fuerte")))</f>
        <v>Fuerte</v>
      </c>
      <c r="AY10" s="75" t="s">
        <v>129</v>
      </c>
      <c r="AZ10" s="255" t="str">
        <f>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102">
        <f>IF(AZ10="Débil",0,IF(AZ10="Moderado",75,IF(AZ10="Fuerte",100,)))</f>
        <v>100</v>
      </c>
      <c r="BB10" s="534">
        <f>AVERAGE(BA10:BA11)</f>
        <v>100</v>
      </c>
      <c r="BC10" s="430" t="str">
        <f>IF(BB10&lt;50,"Débil",IF(AND(BB10&gt;=50,BB10&lt;99),"Moderado",IF(BB10=100,"Fuerte",)))</f>
        <v>Fuerte</v>
      </c>
      <c r="BD10" s="430" t="s">
        <v>119</v>
      </c>
      <c r="BE10" s="106">
        <f>VALUE(IF(AND(BC10="Fuerte",BD10="Si"),H10-2,IF(AND(BC10="Moderado",BD10="Si"),H10-1,H10)))</f>
        <v>0</v>
      </c>
      <c r="BF10" s="106">
        <f>IF(BE10&lt;1,1,BE10)</f>
        <v>1</v>
      </c>
      <c r="BG10" s="430" t="str">
        <f>IF(BF10=1,Hoja2!$H$3,IF(BF10=2,Hoja2!$H$4,IF(BF10=3,Hoja2!$H$5,IF(BF10=4,Hoja2!$H$6,IF(BF10=5,Hoja2!$H$7,0)))))</f>
        <v>1-Rara vez</v>
      </c>
      <c r="BH10" s="106">
        <f>AC10</f>
        <v>5</v>
      </c>
      <c r="BI10" s="430" t="str">
        <f>AD10</f>
        <v>Moderado</v>
      </c>
      <c r="BJ10" s="106">
        <f>BF10*BH10</f>
        <v>5</v>
      </c>
      <c r="BK10" s="430" t="str">
        <f>VLOOKUP(BJ10,Hoja2!$D$53:$E$67,2,0)</f>
        <v>5-Moderada</v>
      </c>
      <c r="BL10" s="27" t="s">
        <v>279</v>
      </c>
      <c r="BM10" s="118" t="s">
        <v>796</v>
      </c>
      <c r="BN10" s="269">
        <v>44012</v>
      </c>
      <c r="BO10" s="571" t="s">
        <v>746</v>
      </c>
      <c r="BP10" s="548" t="s">
        <v>747</v>
      </c>
    </row>
    <row r="11" spans="1:69" s="48" customFormat="1" ht="105" customHeight="1" thickBot="1">
      <c r="A11" s="388"/>
      <c r="B11" s="514"/>
      <c r="C11" s="516"/>
      <c r="D11" s="29" t="s">
        <v>130</v>
      </c>
      <c r="E11" s="387"/>
      <c r="F11" s="518"/>
      <c r="G11" s="529"/>
      <c r="H11" s="529"/>
      <c r="I11" s="464"/>
      <c r="J11" s="464"/>
      <c r="K11" s="464"/>
      <c r="L11" s="464"/>
      <c r="M11" s="464"/>
      <c r="N11" s="464"/>
      <c r="O11" s="464"/>
      <c r="P11" s="464"/>
      <c r="Q11" s="464"/>
      <c r="R11" s="464"/>
      <c r="S11" s="464"/>
      <c r="T11" s="464"/>
      <c r="U11" s="464"/>
      <c r="V11" s="464"/>
      <c r="W11" s="464"/>
      <c r="X11" s="464"/>
      <c r="Y11" s="464"/>
      <c r="Z11" s="464"/>
      <c r="AA11" s="464"/>
      <c r="AB11" s="98">
        <f t="shared" ref="AB11:AB30" si="1">IF(X11="Si","19",COUNTIF(I11:AA12,"si"))</f>
        <v>5</v>
      </c>
      <c r="AC11" s="98">
        <f t="shared" ref="AC11:AC31" si="2">VALUE(IF(AB11&lt;=5,5,IF(AND(AB11&gt;5,AB11&lt;=11),10,IF(AB11&gt;11,20,0))))</f>
        <v>5</v>
      </c>
      <c r="AD11" s="529"/>
      <c r="AE11" s="529"/>
      <c r="AF11" s="529"/>
      <c r="AG11" s="27" t="s">
        <v>131</v>
      </c>
      <c r="AH11" s="110" t="s">
        <v>121</v>
      </c>
      <c r="AI11" s="123">
        <f t="shared" ref="AI11:AI31" si="3">IF(AH11="asignado",15,0)</f>
        <v>15</v>
      </c>
      <c r="AJ11" s="110" t="s">
        <v>122</v>
      </c>
      <c r="AK11" s="123">
        <f t="shared" ref="AK11:AK31" si="4">IF(AJ11="adecuado",15,0)</f>
        <v>15</v>
      </c>
      <c r="AL11" s="110" t="s">
        <v>123</v>
      </c>
      <c r="AM11" s="123">
        <f t="shared" ref="AM11:AM31" si="5">IF(AL11="oportuna",15,0)</f>
        <v>15</v>
      </c>
      <c r="AN11" s="110" t="s">
        <v>124</v>
      </c>
      <c r="AO11" s="123">
        <f t="shared" ref="AO11:AO31" si="6">IF(AN11="prevenir",15,IF(AN11="detectar",10,0))</f>
        <v>15</v>
      </c>
      <c r="AP11" s="110" t="s">
        <v>125</v>
      </c>
      <c r="AQ11" s="63">
        <f t="shared" ref="AQ11:AQ31" si="7">IF(AP11="confiable",15,0)</f>
        <v>15</v>
      </c>
      <c r="AR11" s="26" t="s">
        <v>126</v>
      </c>
      <c r="AS11" s="63">
        <f t="shared" ref="AS11:AS31" si="8">IF(AR11="Se investigan y resuelven oportunamente ",15,0)</f>
        <v>15</v>
      </c>
      <c r="AT11" s="26" t="s">
        <v>127</v>
      </c>
      <c r="AU11" s="13">
        <f>IF(AT11="completa",10,IF(AT11="incompleta",5,0))</f>
        <v>10</v>
      </c>
      <c r="AV11" s="63">
        <f t="shared" si="0"/>
        <v>100</v>
      </c>
      <c r="AW11" s="15" t="s">
        <v>132</v>
      </c>
      <c r="AX11" s="255" t="str">
        <f t="shared" ref="AX11:AX31" si="9">IF(AV11&lt;=85,"Débil",IF(AND(AV11&gt;=86,AV11&lt;=95),"Moderado",IF(AV11&gt;95,"Fuerte")))</f>
        <v>Fuerte</v>
      </c>
      <c r="AY11" s="128" t="s">
        <v>129</v>
      </c>
      <c r="AZ11" s="255" t="str">
        <f t="shared" ref="AZ11:AZ31" si="10">IF(AND(AX11="Fuerte",AY11="Fuerte"),"Fuerte",IF(AND(AX11="Fuerte",AY11="Moderado"),"Moderado",IF(AND(AX11="Fuerte",AY11="Débil"),"Débil",IF(AND(AX11="Moderado",AY11="Fuerte"),"Moderado",IF(AND(AX11="Moderado",AY11="Moderado"),"Moderado",IF(AND(AX11="Moderado",AY11="Débil"),"Débil",IF(AND(AX11="Débil",AY11="Fuerte"),"Débil",IF(AND(AX11="Débil",AY11="Moderado"),"Débil",IF(AND(AX11="Débil",AY11="Débil"),"Débil",)))))))))</f>
        <v>Fuerte</v>
      </c>
      <c r="BA11" s="102">
        <f t="shared" ref="BA11:BA31" si="11">IF(AZ11="Débil",0,IF(AZ11="Moderado",75,IF(AZ11="Fuerte",100,)))</f>
        <v>100</v>
      </c>
      <c r="BB11" s="529"/>
      <c r="BC11" s="431"/>
      <c r="BD11" s="431"/>
      <c r="BE11" s="106">
        <f t="shared" ref="BE11:BE31" si="12">VALUE(IF(AND(BC11="Fuerte",BD11="Si"),H11-2,IF(AND(BC11="Moderado",BD11="Si"),H11-1,H11)))</f>
        <v>0</v>
      </c>
      <c r="BF11" s="106">
        <f t="shared" ref="BF11:BF31" si="13">IF(BE11&lt;1,1,BE11)</f>
        <v>1</v>
      </c>
      <c r="BG11" s="431"/>
      <c r="BH11" s="106">
        <f t="shared" ref="BH11:BH31" si="14">AC11</f>
        <v>5</v>
      </c>
      <c r="BI11" s="431"/>
      <c r="BJ11" s="106">
        <f t="shared" ref="BJ11:BJ31" si="15">BF11*BH11</f>
        <v>5</v>
      </c>
      <c r="BK11" s="431"/>
      <c r="BL11" s="29" t="s">
        <v>281</v>
      </c>
      <c r="BM11" s="118" t="s">
        <v>796</v>
      </c>
      <c r="BN11" s="269">
        <v>44104</v>
      </c>
      <c r="BO11" s="614"/>
      <c r="BP11" s="549"/>
    </row>
    <row r="12" spans="1:69" s="58" customFormat="1" ht="172.5" customHeight="1" thickBot="1">
      <c r="A12" s="388">
        <v>2</v>
      </c>
      <c r="B12" s="540" t="s">
        <v>313</v>
      </c>
      <c r="C12" s="542" t="s">
        <v>314</v>
      </c>
      <c r="D12" s="33" t="s">
        <v>315</v>
      </c>
      <c r="E12" s="609" t="s">
        <v>34</v>
      </c>
      <c r="F12" s="546" t="s">
        <v>133</v>
      </c>
      <c r="G12" s="544" t="s">
        <v>134</v>
      </c>
      <c r="H12" s="580" t="str">
        <f>MID(G12,1,1)</f>
        <v>2</v>
      </c>
      <c r="I12" s="538" t="s">
        <v>118</v>
      </c>
      <c r="J12" s="538" t="s">
        <v>135</v>
      </c>
      <c r="K12" s="538" t="s">
        <v>118</v>
      </c>
      <c r="L12" s="538" t="s">
        <v>118</v>
      </c>
      <c r="M12" s="538" t="s">
        <v>119</v>
      </c>
      <c r="N12" s="538" t="s">
        <v>118</v>
      </c>
      <c r="O12" s="538" t="s">
        <v>118</v>
      </c>
      <c r="P12" s="538" t="s">
        <v>118</v>
      </c>
      <c r="Q12" s="538" t="s">
        <v>118</v>
      </c>
      <c r="R12" s="538" t="s">
        <v>118</v>
      </c>
      <c r="S12" s="538" t="s">
        <v>119</v>
      </c>
      <c r="T12" s="538" t="s">
        <v>119</v>
      </c>
      <c r="U12" s="538" t="s">
        <v>118</v>
      </c>
      <c r="V12" s="538" t="s">
        <v>118</v>
      </c>
      <c r="W12" s="538" t="s">
        <v>118</v>
      </c>
      <c r="X12" s="538" t="s">
        <v>118</v>
      </c>
      <c r="Y12" s="538" t="s">
        <v>119</v>
      </c>
      <c r="Z12" s="538" t="s">
        <v>119</v>
      </c>
      <c r="AA12" s="538" t="s">
        <v>118</v>
      </c>
      <c r="AB12" s="98">
        <f t="shared" si="1"/>
        <v>5</v>
      </c>
      <c r="AC12" s="98">
        <f t="shared" si="2"/>
        <v>5</v>
      </c>
      <c r="AD12" s="544" t="str">
        <f>IF(AC12=5,"Moderado",IF(AC12=10,"Mayor",IF(AC12=20,"Catastrófico",0)))</f>
        <v>Moderado</v>
      </c>
      <c r="AE12" s="580">
        <f>H12*AC12</f>
        <v>10</v>
      </c>
      <c r="AF12" s="544" t="str">
        <f>VLOOKUP(AE12,Hoja2!$D$25:$E$67,2,0)</f>
        <v>10-Alta</v>
      </c>
      <c r="AG12" s="33" t="s">
        <v>316</v>
      </c>
      <c r="AH12" s="46" t="s">
        <v>121</v>
      </c>
      <c r="AI12" s="123">
        <f t="shared" si="3"/>
        <v>15</v>
      </c>
      <c r="AJ12" s="46" t="s">
        <v>122</v>
      </c>
      <c r="AK12" s="123">
        <f t="shared" si="4"/>
        <v>15</v>
      </c>
      <c r="AL12" s="46" t="s">
        <v>123</v>
      </c>
      <c r="AM12" s="123">
        <f t="shared" si="5"/>
        <v>15</v>
      </c>
      <c r="AN12" s="46" t="s">
        <v>124</v>
      </c>
      <c r="AO12" s="123">
        <f t="shared" si="6"/>
        <v>15</v>
      </c>
      <c r="AP12" s="46" t="s">
        <v>125</v>
      </c>
      <c r="AQ12" s="63">
        <f t="shared" si="7"/>
        <v>15</v>
      </c>
      <c r="AR12" s="46" t="s">
        <v>126</v>
      </c>
      <c r="AS12" s="63">
        <f t="shared" si="8"/>
        <v>15</v>
      </c>
      <c r="AT12" s="46" t="s">
        <v>127</v>
      </c>
      <c r="AU12" s="63">
        <f t="shared" ref="AU12:AU31" si="16">IF(AT12="completa",10,IF(AT12="incompleta",5,0))</f>
        <v>10</v>
      </c>
      <c r="AV12" s="63">
        <f t="shared" si="0"/>
        <v>100</v>
      </c>
      <c r="AW12" s="51" t="s">
        <v>317</v>
      </c>
      <c r="AX12" s="255" t="str">
        <f t="shared" si="9"/>
        <v>Fuerte</v>
      </c>
      <c r="AY12" s="75" t="s">
        <v>129</v>
      </c>
      <c r="AZ12" s="255" t="str">
        <f t="shared" si="10"/>
        <v>Fuerte</v>
      </c>
      <c r="BA12" s="102">
        <f t="shared" si="11"/>
        <v>100</v>
      </c>
      <c r="BB12" s="580">
        <f>AVERAGE(BA12:BA13)</f>
        <v>100</v>
      </c>
      <c r="BC12" s="430" t="str">
        <f t="shared" ref="BC12" si="17">IF(BB12&lt;50,"Débil",IF(AND(BB12&gt;=50,BB12&lt;99),"Moderado",IF(BB12=100,"Fuerte",)))</f>
        <v>Fuerte</v>
      </c>
      <c r="BD12" s="430"/>
      <c r="BE12" s="106">
        <f t="shared" si="12"/>
        <v>2</v>
      </c>
      <c r="BF12" s="106">
        <f t="shared" si="13"/>
        <v>2</v>
      </c>
      <c r="BG12" s="430" t="str">
        <f>IF(BF12=1,Hoja2!$H$3,IF(BF12=2,Hoja2!$H$4,IF(BF12=3,Hoja2!$H$5,IF(BF12=4,Hoja2!$H$6,IF(BF12=5,Hoja2!$H$7,0)))))</f>
        <v>2-Improbable</v>
      </c>
      <c r="BH12" s="106">
        <f t="shared" si="14"/>
        <v>5</v>
      </c>
      <c r="BI12" s="580" t="str">
        <f>AD12</f>
        <v>Moderado</v>
      </c>
      <c r="BJ12" s="106">
        <f t="shared" si="15"/>
        <v>10</v>
      </c>
      <c r="BK12" s="580" t="str">
        <f>VLOOKUP(BJ12,Hoja2!$D$53:$E$67,2,0)</f>
        <v>10-Alta</v>
      </c>
      <c r="BL12" s="33" t="s">
        <v>322</v>
      </c>
      <c r="BM12" s="127" t="s">
        <v>46</v>
      </c>
      <c r="BN12" s="268">
        <v>44196</v>
      </c>
      <c r="BO12" s="313" t="s">
        <v>748</v>
      </c>
      <c r="BP12" s="548" t="s">
        <v>745</v>
      </c>
      <c r="BQ12" s="568"/>
    </row>
    <row r="13" spans="1:69" s="58" customFormat="1" ht="220.5" customHeight="1" thickBot="1">
      <c r="A13" s="388"/>
      <c r="B13" s="541"/>
      <c r="C13" s="543"/>
      <c r="D13" s="52" t="s">
        <v>318</v>
      </c>
      <c r="E13" s="610"/>
      <c r="F13" s="547"/>
      <c r="G13" s="545"/>
      <c r="H13" s="581"/>
      <c r="I13" s="539"/>
      <c r="J13" s="539"/>
      <c r="K13" s="539"/>
      <c r="L13" s="539"/>
      <c r="M13" s="539"/>
      <c r="N13" s="539"/>
      <c r="O13" s="539"/>
      <c r="P13" s="539"/>
      <c r="Q13" s="539"/>
      <c r="R13" s="539"/>
      <c r="S13" s="539"/>
      <c r="T13" s="539"/>
      <c r="U13" s="539"/>
      <c r="V13" s="539"/>
      <c r="W13" s="539"/>
      <c r="X13" s="539"/>
      <c r="Y13" s="539"/>
      <c r="Z13" s="539"/>
      <c r="AA13" s="539"/>
      <c r="AB13" s="98">
        <f t="shared" si="1"/>
        <v>10</v>
      </c>
      <c r="AC13" s="98">
        <f t="shared" si="2"/>
        <v>10</v>
      </c>
      <c r="AD13" s="545"/>
      <c r="AE13" s="581"/>
      <c r="AF13" s="545"/>
      <c r="AG13" s="53" t="s">
        <v>319</v>
      </c>
      <c r="AH13" s="47" t="s">
        <v>121</v>
      </c>
      <c r="AI13" s="123">
        <f t="shared" si="3"/>
        <v>15</v>
      </c>
      <c r="AJ13" s="47" t="s">
        <v>122</v>
      </c>
      <c r="AK13" s="123">
        <f t="shared" si="4"/>
        <v>15</v>
      </c>
      <c r="AL13" s="47" t="s">
        <v>123</v>
      </c>
      <c r="AM13" s="123">
        <f t="shared" si="5"/>
        <v>15</v>
      </c>
      <c r="AN13" s="47" t="s">
        <v>124</v>
      </c>
      <c r="AO13" s="123">
        <f t="shared" si="6"/>
        <v>15</v>
      </c>
      <c r="AP13" s="47" t="s">
        <v>125</v>
      </c>
      <c r="AQ13" s="63">
        <f t="shared" si="7"/>
        <v>15</v>
      </c>
      <c r="AR13" s="47" t="s">
        <v>126</v>
      </c>
      <c r="AS13" s="63">
        <f t="shared" si="8"/>
        <v>15</v>
      </c>
      <c r="AT13" s="47" t="s">
        <v>127</v>
      </c>
      <c r="AU13" s="64">
        <f t="shared" si="16"/>
        <v>10</v>
      </c>
      <c r="AV13" s="63">
        <f t="shared" si="0"/>
        <v>100</v>
      </c>
      <c r="AW13" s="51" t="s">
        <v>320</v>
      </c>
      <c r="AX13" s="255" t="str">
        <f t="shared" si="9"/>
        <v>Fuerte</v>
      </c>
      <c r="AY13" s="128" t="s">
        <v>129</v>
      </c>
      <c r="AZ13" s="255" t="str">
        <f t="shared" si="10"/>
        <v>Fuerte</v>
      </c>
      <c r="BA13" s="102">
        <f t="shared" si="11"/>
        <v>100</v>
      </c>
      <c r="BB13" s="581"/>
      <c r="BC13" s="431"/>
      <c r="BD13" s="431"/>
      <c r="BE13" s="106">
        <f t="shared" si="12"/>
        <v>0</v>
      </c>
      <c r="BF13" s="106">
        <f t="shared" si="13"/>
        <v>1</v>
      </c>
      <c r="BG13" s="431"/>
      <c r="BH13" s="106">
        <f t="shared" si="14"/>
        <v>10</v>
      </c>
      <c r="BI13" s="581"/>
      <c r="BJ13" s="106">
        <f t="shared" si="15"/>
        <v>10</v>
      </c>
      <c r="BK13" s="581"/>
      <c r="BL13" s="53" t="s">
        <v>321</v>
      </c>
      <c r="BM13" s="127" t="s">
        <v>46</v>
      </c>
      <c r="BN13" s="267">
        <v>44196</v>
      </c>
      <c r="BO13" s="313" t="s">
        <v>749</v>
      </c>
      <c r="BP13" s="549"/>
      <c r="BQ13" s="568"/>
    </row>
    <row r="14" spans="1:69" s="48" customFormat="1" ht="120" customHeight="1" thickBot="1">
      <c r="A14" s="388">
        <v>3</v>
      </c>
      <c r="B14" s="513" t="s">
        <v>136</v>
      </c>
      <c r="C14" s="515" t="s">
        <v>137</v>
      </c>
      <c r="D14" s="27" t="s">
        <v>138</v>
      </c>
      <c r="E14" s="385" t="s">
        <v>139</v>
      </c>
      <c r="F14" s="517" t="s">
        <v>140</v>
      </c>
      <c r="G14" s="521" t="s">
        <v>173</v>
      </c>
      <c r="H14" s="430" t="str">
        <f>MID(G14,1,1)</f>
        <v>3</v>
      </c>
      <c r="I14" s="533" t="s">
        <v>119</v>
      </c>
      <c r="J14" s="533" t="s">
        <v>119</v>
      </c>
      <c r="K14" s="533" t="s">
        <v>118</v>
      </c>
      <c r="L14" s="533" t="s">
        <v>118</v>
      </c>
      <c r="M14" s="533" t="s">
        <v>119</v>
      </c>
      <c r="N14" s="533" t="s">
        <v>119</v>
      </c>
      <c r="O14" s="533" t="s">
        <v>118</v>
      </c>
      <c r="P14" s="533" t="s">
        <v>118</v>
      </c>
      <c r="Q14" s="533" t="s">
        <v>118</v>
      </c>
      <c r="R14" s="533" t="s">
        <v>119</v>
      </c>
      <c r="S14" s="533" t="s">
        <v>119</v>
      </c>
      <c r="T14" s="533" t="s">
        <v>119</v>
      </c>
      <c r="U14" s="533" t="s">
        <v>119</v>
      </c>
      <c r="V14" s="533" t="s">
        <v>119</v>
      </c>
      <c r="W14" s="533" t="s">
        <v>119</v>
      </c>
      <c r="X14" s="533" t="s">
        <v>118</v>
      </c>
      <c r="Y14" s="533" t="s">
        <v>118</v>
      </c>
      <c r="Z14" s="533" t="s">
        <v>118</v>
      </c>
      <c r="AA14" s="533" t="s">
        <v>118</v>
      </c>
      <c r="AB14" s="98">
        <f t="shared" si="1"/>
        <v>10</v>
      </c>
      <c r="AC14" s="98">
        <f t="shared" si="2"/>
        <v>10</v>
      </c>
      <c r="AD14" s="534" t="str">
        <f>IF(AC14=5,"Moderado",IF(AC14=10,"Mayor",IF(AC14=20,"Catastrófico",0)))</f>
        <v>Mayor</v>
      </c>
      <c r="AE14" s="12">
        <f>H14*AC14</f>
        <v>30</v>
      </c>
      <c r="AF14" s="534" t="str">
        <f>VLOOKUP(AE14,Hoja2!$D$25:$E$67,2,0)</f>
        <v>30-Extrema</v>
      </c>
      <c r="AG14" s="27" t="s">
        <v>141</v>
      </c>
      <c r="AH14" s="120" t="s">
        <v>121</v>
      </c>
      <c r="AI14" s="123">
        <f t="shared" si="3"/>
        <v>15</v>
      </c>
      <c r="AJ14" s="120" t="s">
        <v>122</v>
      </c>
      <c r="AK14" s="123">
        <f t="shared" si="4"/>
        <v>15</v>
      </c>
      <c r="AL14" s="120" t="s">
        <v>123</v>
      </c>
      <c r="AM14" s="123">
        <f t="shared" si="5"/>
        <v>15</v>
      </c>
      <c r="AN14" s="120" t="s">
        <v>142</v>
      </c>
      <c r="AO14" s="123">
        <f t="shared" si="6"/>
        <v>10</v>
      </c>
      <c r="AP14" s="120" t="s">
        <v>125</v>
      </c>
      <c r="AQ14" s="63">
        <f t="shared" si="7"/>
        <v>15</v>
      </c>
      <c r="AR14" s="32" t="s">
        <v>126</v>
      </c>
      <c r="AS14" s="63">
        <f t="shared" si="8"/>
        <v>15</v>
      </c>
      <c r="AT14" s="32" t="s">
        <v>127</v>
      </c>
      <c r="AU14" s="63">
        <f t="shared" si="16"/>
        <v>10</v>
      </c>
      <c r="AV14" s="63">
        <f t="shared" si="0"/>
        <v>95</v>
      </c>
      <c r="AW14" s="14" t="s">
        <v>143</v>
      </c>
      <c r="AX14" s="255" t="str">
        <f t="shared" si="9"/>
        <v>Moderado</v>
      </c>
      <c r="AY14" s="75" t="s">
        <v>129</v>
      </c>
      <c r="AZ14" s="255" t="str">
        <f t="shared" si="10"/>
        <v>Moderado</v>
      </c>
      <c r="BA14" s="102">
        <f t="shared" si="11"/>
        <v>75</v>
      </c>
      <c r="BB14" s="430">
        <f>AVERAGE(BA14:BA19)</f>
        <v>95.833333333333329</v>
      </c>
      <c r="BC14" s="430" t="str">
        <f t="shared" ref="BC14" si="18">IF(BB14&lt;50,"Débil",IF(AND(BB14&gt;=50,BB14&lt;99),"Moderado",IF(BB14=100,"Fuerte",)))</f>
        <v>Moderado</v>
      </c>
      <c r="BD14" s="430"/>
      <c r="BE14" s="106">
        <f t="shared" si="12"/>
        <v>3</v>
      </c>
      <c r="BF14" s="106">
        <f t="shared" si="13"/>
        <v>3</v>
      </c>
      <c r="BG14" s="430" t="str">
        <f>IF(BF14=1,Hoja2!$H$3,IF(BF14=2,Hoja2!$H$4,IF(BF14=3,Hoja2!$H$5,IF(BF14=4,Hoja2!$H$6,IF(BF14=5,Hoja2!$H$7,0)))))</f>
        <v>3-Posible</v>
      </c>
      <c r="BH14" s="106">
        <f t="shared" si="14"/>
        <v>10</v>
      </c>
      <c r="BI14" s="430" t="str">
        <f>AD14</f>
        <v>Mayor</v>
      </c>
      <c r="BJ14" s="106">
        <f t="shared" si="15"/>
        <v>30</v>
      </c>
      <c r="BK14" s="430" t="str">
        <f>VLOOKUP(BJ14,Hoja2!$D$53:$E$67,2,0)</f>
        <v>30-Extrema</v>
      </c>
      <c r="BL14" s="27" t="s">
        <v>145</v>
      </c>
      <c r="BM14" s="118" t="s">
        <v>146</v>
      </c>
      <c r="BN14" s="49">
        <v>44196</v>
      </c>
      <c r="BO14" s="314" t="s">
        <v>147</v>
      </c>
      <c r="BP14" s="315" t="s">
        <v>148</v>
      </c>
    </row>
    <row r="15" spans="1:69" s="48" customFormat="1" ht="174" customHeight="1" thickBot="1">
      <c r="A15" s="388"/>
      <c r="B15" s="514"/>
      <c r="C15" s="516"/>
      <c r="D15" s="29" t="s">
        <v>149</v>
      </c>
      <c r="E15" s="386"/>
      <c r="F15" s="518"/>
      <c r="G15" s="522"/>
      <c r="H15" s="431"/>
      <c r="I15" s="464"/>
      <c r="J15" s="464"/>
      <c r="K15" s="464"/>
      <c r="L15" s="464"/>
      <c r="M15" s="464"/>
      <c r="N15" s="464"/>
      <c r="O15" s="464"/>
      <c r="P15" s="464"/>
      <c r="Q15" s="464"/>
      <c r="R15" s="464"/>
      <c r="S15" s="464"/>
      <c r="T15" s="464"/>
      <c r="U15" s="464"/>
      <c r="V15" s="464"/>
      <c r="W15" s="464"/>
      <c r="X15" s="464"/>
      <c r="Y15" s="464"/>
      <c r="Z15" s="464"/>
      <c r="AA15" s="464"/>
      <c r="AB15" s="98">
        <f t="shared" si="1"/>
        <v>0</v>
      </c>
      <c r="AC15" s="98">
        <f t="shared" si="2"/>
        <v>5</v>
      </c>
      <c r="AD15" s="529"/>
      <c r="AE15" s="13"/>
      <c r="AF15" s="529"/>
      <c r="AG15" s="27" t="s">
        <v>150</v>
      </c>
      <c r="AH15" s="110" t="s">
        <v>121</v>
      </c>
      <c r="AI15" s="123">
        <f t="shared" si="3"/>
        <v>15</v>
      </c>
      <c r="AJ15" s="110" t="s">
        <v>122</v>
      </c>
      <c r="AK15" s="123">
        <f t="shared" si="4"/>
        <v>15</v>
      </c>
      <c r="AL15" s="110" t="s">
        <v>123</v>
      </c>
      <c r="AM15" s="123">
        <f t="shared" si="5"/>
        <v>15</v>
      </c>
      <c r="AN15" s="110" t="s">
        <v>124</v>
      </c>
      <c r="AO15" s="123">
        <f t="shared" si="6"/>
        <v>15</v>
      </c>
      <c r="AP15" s="110" t="s">
        <v>125</v>
      </c>
      <c r="AQ15" s="63">
        <f t="shared" si="7"/>
        <v>15</v>
      </c>
      <c r="AR15" s="26" t="s">
        <v>126</v>
      </c>
      <c r="AS15" s="63">
        <f t="shared" si="8"/>
        <v>15</v>
      </c>
      <c r="AT15" s="26" t="s">
        <v>127</v>
      </c>
      <c r="AU15" s="64">
        <f t="shared" si="16"/>
        <v>10</v>
      </c>
      <c r="AV15" s="63">
        <f t="shared" si="0"/>
        <v>100</v>
      </c>
      <c r="AW15" s="13" t="s">
        <v>151</v>
      </c>
      <c r="AX15" s="255" t="str">
        <f t="shared" si="9"/>
        <v>Fuerte</v>
      </c>
      <c r="AY15" s="128" t="s">
        <v>129</v>
      </c>
      <c r="AZ15" s="255" t="str">
        <f t="shared" si="10"/>
        <v>Fuerte</v>
      </c>
      <c r="BA15" s="102">
        <f t="shared" si="11"/>
        <v>100</v>
      </c>
      <c r="BB15" s="431"/>
      <c r="BC15" s="431"/>
      <c r="BD15" s="431"/>
      <c r="BE15" s="106">
        <f t="shared" si="12"/>
        <v>0</v>
      </c>
      <c r="BF15" s="106">
        <f t="shared" si="13"/>
        <v>1</v>
      </c>
      <c r="BG15" s="431"/>
      <c r="BH15" s="106">
        <f t="shared" si="14"/>
        <v>5</v>
      </c>
      <c r="BI15" s="431"/>
      <c r="BJ15" s="106">
        <f t="shared" si="15"/>
        <v>5</v>
      </c>
      <c r="BK15" s="431"/>
      <c r="BL15" s="29" t="s">
        <v>152</v>
      </c>
      <c r="BM15" s="118" t="s">
        <v>146</v>
      </c>
      <c r="BN15" s="49">
        <v>44196</v>
      </c>
      <c r="BO15" s="316" t="s">
        <v>153</v>
      </c>
      <c r="BP15" s="503" t="s">
        <v>752</v>
      </c>
    </row>
    <row r="16" spans="1:69" s="48" customFormat="1" ht="90.75" thickBot="1">
      <c r="A16" s="388"/>
      <c r="B16" s="514"/>
      <c r="C16" s="516"/>
      <c r="D16" s="29" t="s">
        <v>154</v>
      </c>
      <c r="E16" s="386"/>
      <c r="F16" s="518"/>
      <c r="G16" s="522"/>
      <c r="H16" s="431"/>
      <c r="I16" s="464"/>
      <c r="J16" s="464"/>
      <c r="K16" s="464"/>
      <c r="L16" s="464"/>
      <c r="M16" s="464"/>
      <c r="N16" s="464"/>
      <c r="O16" s="464"/>
      <c r="P16" s="464"/>
      <c r="Q16" s="464"/>
      <c r="R16" s="464"/>
      <c r="S16" s="464"/>
      <c r="T16" s="464"/>
      <c r="U16" s="464"/>
      <c r="V16" s="464"/>
      <c r="W16" s="464"/>
      <c r="X16" s="464"/>
      <c r="Y16" s="464"/>
      <c r="Z16" s="464"/>
      <c r="AA16" s="464"/>
      <c r="AB16" s="98">
        <f t="shared" si="1"/>
        <v>0</v>
      </c>
      <c r="AC16" s="98">
        <f t="shared" si="2"/>
        <v>5</v>
      </c>
      <c r="AD16" s="529"/>
      <c r="AE16" s="13"/>
      <c r="AF16" s="529"/>
      <c r="AG16" s="27" t="s">
        <v>155</v>
      </c>
      <c r="AH16" s="110" t="s">
        <v>121</v>
      </c>
      <c r="AI16" s="123">
        <f t="shared" si="3"/>
        <v>15</v>
      </c>
      <c r="AJ16" s="110" t="s">
        <v>122</v>
      </c>
      <c r="AK16" s="123">
        <f t="shared" si="4"/>
        <v>15</v>
      </c>
      <c r="AL16" s="110" t="s">
        <v>123</v>
      </c>
      <c r="AM16" s="123">
        <f t="shared" si="5"/>
        <v>15</v>
      </c>
      <c r="AN16" s="110" t="s">
        <v>124</v>
      </c>
      <c r="AO16" s="123">
        <f t="shared" si="6"/>
        <v>15</v>
      </c>
      <c r="AP16" s="110" t="s">
        <v>125</v>
      </c>
      <c r="AQ16" s="63">
        <f t="shared" si="7"/>
        <v>15</v>
      </c>
      <c r="AR16" s="26" t="s">
        <v>126</v>
      </c>
      <c r="AS16" s="63">
        <f t="shared" si="8"/>
        <v>15</v>
      </c>
      <c r="AT16" s="26" t="s">
        <v>127</v>
      </c>
      <c r="AU16" s="63">
        <f t="shared" si="16"/>
        <v>10</v>
      </c>
      <c r="AV16" s="63">
        <f t="shared" si="0"/>
        <v>100</v>
      </c>
      <c r="AW16" s="15" t="s">
        <v>156</v>
      </c>
      <c r="AX16" s="255" t="str">
        <f t="shared" si="9"/>
        <v>Fuerte</v>
      </c>
      <c r="AY16" s="75" t="s">
        <v>129</v>
      </c>
      <c r="AZ16" s="255" t="str">
        <f t="shared" si="10"/>
        <v>Fuerte</v>
      </c>
      <c r="BA16" s="102">
        <f t="shared" si="11"/>
        <v>100</v>
      </c>
      <c r="BB16" s="431"/>
      <c r="BC16" s="431" t="str">
        <f t="shared" ref="BC16" si="19">IF(BB16&lt;50,"Débil",IF(AND(BB16&gt;=50,BB16&lt;99),"Moderado",IF(BB16=100,"Fuerte",)))</f>
        <v>Débil</v>
      </c>
      <c r="BD16" s="431"/>
      <c r="BE16" s="106">
        <f t="shared" si="12"/>
        <v>0</v>
      </c>
      <c r="BF16" s="106">
        <f t="shared" si="13"/>
        <v>1</v>
      </c>
      <c r="BG16" s="431" t="str">
        <f>IF(BF16=1,Hoja2!$H$3,IF(BF16=2,Hoja2!$H$4,IF(BF16=3,Hoja2!$H$5,IF(BF16=4,Hoja2!$H$6,IF(BF16=5,Hoja2!$H$7,0)))))</f>
        <v>1-Rara vez</v>
      </c>
      <c r="BH16" s="106">
        <f t="shared" si="14"/>
        <v>5</v>
      </c>
      <c r="BI16" s="431"/>
      <c r="BJ16" s="106">
        <f t="shared" si="15"/>
        <v>5</v>
      </c>
      <c r="BK16" s="431"/>
      <c r="BL16" s="29" t="s">
        <v>157</v>
      </c>
      <c r="BM16" s="118" t="s">
        <v>146</v>
      </c>
      <c r="BN16" s="49">
        <v>44196</v>
      </c>
      <c r="BO16" s="109" t="s">
        <v>158</v>
      </c>
      <c r="BP16" s="460"/>
    </row>
    <row r="17" spans="1:69" s="48" customFormat="1" ht="119.25" customHeight="1" thickBot="1">
      <c r="A17" s="388"/>
      <c r="B17" s="514"/>
      <c r="C17" s="516"/>
      <c r="D17" s="530" t="s">
        <v>159</v>
      </c>
      <c r="E17" s="386"/>
      <c r="F17" s="518"/>
      <c r="G17" s="522"/>
      <c r="H17" s="431"/>
      <c r="I17" s="464"/>
      <c r="J17" s="464"/>
      <c r="K17" s="464"/>
      <c r="L17" s="464"/>
      <c r="M17" s="464"/>
      <c r="N17" s="464"/>
      <c r="O17" s="464"/>
      <c r="P17" s="464"/>
      <c r="Q17" s="464"/>
      <c r="R17" s="464"/>
      <c r="S17" s="464"/>
      <c r="T17" s="464"/>
      <c r="U17" s="464"/>
      <c r="V17" s="464"/>
      <c r="W17" s="464"/>
      <c r="X17" s="464"/>
      <c r="Y17" s="464"/>
      <c r="Z17" s="464"/>
      <c r="AA17" s="464"/>
      <c r="AB17" s="98">
        <f t="shared" si="1"/>
        <v>0</v>
      </c>
      <c r="AC17" s="98">
        <f t="shared" si="2"/>
        <v>5</v>
      </c>
      <c r="AD17" s="529"/>
      <c r="AE17" s="13"/>
      <c r="AF17" s="529"/>
      <c r="AG17" s="27" t="s">
        <v>160</v>
      </c>
      <c r="AH17" s="110" t="s">
        <v>121</v>
      </c>
      <c r="AI17" s="123">
        <f t="shared" si="3"/>
        <v>15</v>
      </c>
      <c r="AJ17" s="110" t="s">
        <v>122</v>
      </c>
      <c r="AK17" s="123">
        <f t="shared" si="4"/>
        <v>15</v>
      </c>
      <c r="AL17" s="110" t="s">
        <v>123</v>
      </c>
      <c r="AM17" s="123">
        <f t="shared" si="5"/>
        <v>15</v>
      </c>
      <c r="AN17" s="110" t="s">
        <v>124</v>
      </c>
      <c r="AO17" s="123">
        <f t="shared" si="6"/>
        <v>15</v>
      </c>
      <c r="AP17" s="110" t="s">
        <v>125</v>
      </c>
      <c r="AQ17" s="63">
        <f t="shared" si="7"/>
        <v>15</v>
      </c>
      <c r="AR17" s="26" t="s">
        <v>126</v>
      </c>
      <c r="AS17" s="63">
        <f t="shared" si="8"/>
        <v>15</v>
      </c>
      <c r="AT17" s="26" t="s">
        <v>127</v>
      </c>
      <c r="AU17" s="64">
        <f t="shared" si="16"/>
        <v>10</v>
      </c>
      <c r="AV17" s="63">
        <f t="shared" si="0"/>
        <v>100</v>
      </c>
      <c r="AW17" s="15" t="s">
        <v>161</v>
      </c>
      <c r="AX17" s="255" t="str">
        <f t="shared" si="9"/>
        <v>Fuerte</v>
      </c>
      <c r="AY17" s="128" t="s">
        <v>129</v>
      </c>
      <c r="AZ17" s="255" t="str">
        <f t="shared" si="10"/>
        <v>Fuerte</v>
      </c>
      <c r="BA17" s="102">
        <f t="shared" si="11"/>
        <v>100</v>
      </c>
      <c r="BB17" s="431"/>
      <c r="BC17" s="431"/>
      <c r="BD17" s="431"/>
      <c r="BE17" s="106">
        <f t="shared" si="12"/>
        <v>0</v>
      </c>
      <c r="BF17" s="106">
        <f t="shared" si="13"/>
        <v>1</v>
      </c>
      <c r="BG17" s="431"/>
      <c r="BH17" s="106">
        <f t="shared" si="14"/>
        <v>5</v>
      </c>
      <c r="BI17" s="431"/>
      <c r="BJ17" s="106">
        <f t="shared" si="15"/>
        <v>5</v>
      </c>
      <c r="BK17" s="431"/>
      <c r="BL17" s="29" t="s">
        <v>162</v>
      </c>
      <c r="BM17" s="118" t="s">
        <v>146</v>
      </c>
      <c r="BN17" s="49">
        <v>44196</v>
      </c>
      <c r="BO17" s="316" t="s">
        <v>163</v>
      </c>
      <c r="BP17" s="460"/>
    </row>
    <row r="18" spans="1:69" s="48" customFormat="1" ht="131.25" customHeight="1" thickBot="1">
      <c r="A18" s="388"/>
      <c r="B18" s="514"/>
      <c r="C18" s="516"/>
      <c r="D18" s="531"/>
      <c r="E18" s="386"/>
      <c r="F18" s="518"/>
      <c r="G18" s="522"/>
      <c r="H18" s="431"/>
      <c r="I18" s="464"/>
      <c r="J18" s="464"/>
      <c r="K18" s="464"/>
      <c r="L18" s="464"/>
      <c r="M18" s="464"/>
      <c r="N18" s="464"/>
      <c r="O18" s="464"/>
      <c r="P18" s="464"/>
      <c r="Q18" s="464"/>
      <c r="R18" s="464"/>
      <c r="S18" s="464"/>
      <c r="T18" s="464"/>
      <c r="U18" s="464"/>
      <c r="V18" s="464"/>
      <c r="W18" s="464"/>
      <c r="X18" s="464"/>
      <c r="Y18" s="464"/>
      <c r="Z18" s="464"/>
      <c r="AA18" s="464"/>
      <c r="AB18" s="98">
        <f t="shared" si="1"/>
        <v>0</v>
      </c>
      <c r="AC18" s="98">
        <f t="shared" si="2"/>
        <v>5</v>
      </c>
      <c r="AD18" s="529"/>
      <c r="AE18" s="13"/>
      <c r="AF18" s="529"/>
      <c r="AG18" s="27" t="s">
        <v>164</v>
      </c>
      <c r="AH18" s="110" t="s">
        <v>121</v>
      </c>
      <c r="AI18" s="123">
        <f t="shared" si="3"/>
        <v>15</v>
      </c>
      <c r="AJ18" s="110" t="s">
        <v>122</v>
      </c>
      <c r="AK18" s="123">
        <f t="shared" si="4"/>
        <v>15</v>
      </c>
      <c r="AL18" s="110" t="s">
        <v>123</v>
      </c>
      <c r="AM18" s="123">
        <f t="shared" si="5"/>
        <v>15</v>
      </c>
      <c r="AN18" s="110" t="s">
        <v>124</v>
      </c>
      <c r="AO18" s="123">
        <f t="shared" si="6"/>
        <v>15</v>
      </c>
      <c r="AP18" s="110" t="s">
        <v>125</v>
      </c>
      <c r="AQ18" s="63">
        <f t="shared" si="7"/>
        <v>15</v>
      </c>
      <c r="AR18" s="26" t="s">
        <v>126</v>
      </c>
      <c r="AS18" s="63">
        <f t="shared" si="8"/>
        <v>15</v>
      </c>
      <c r="AT18" s="26" t="s">
        <v>127</v>
      </c>
      <c r="AU18" s="63">
        <f t="shared" si="16"/>
        <v>10</v>
      </c>
      <c r="AV18" s="63">
        <f t="shared" si="0"/>
        <v>100</v>
      </c>
      <c r="AW18" s="15" t="s">
        <v>165</v>
      </c>
      <c r="AX18" s="255" t="str">
        <f t="shared" si="9"/>
        <v>Fuerte</v>
      </c>
      <c r="AY18" s="75" t="s">
        <v>129</v>
      </c>
      <c r="AZ18" s="255" t="str">
        <f t="shared" si="10"/>
        <v>Fuerte</v>
      </c>
      <c r="BA18" s="102">
        <f t="shared" si="11"/>
        <v>100</v>
      </c>
      <c r="BB18" s="431"/>
      <c r="BC18" s="431" t="str">
        <f t="shared" ref="BC18" si="20">IF(BB18&lt;50,"Débil",IF(AND(BB18&gt;=50,BB18&lt;99),"Moderado",IF(BB18=100,"Fuerte",)))</f>
        <v>Débil</v>
      </c>
      <c r="BD18" s="431"/>
      <c r="BE18" s="106">
        <f t="shared" si="12"/>
        <v>0</v>
      </c>
      <c r="BF18" s="106">
        <f t="shared" si="13"/>
        <v>1</v>
      </c>
      <c r="BG18" s="431" t="str">
        <f>IF(BF18=1,Hoja2!$H$3,IF(BF18=2,Hoja2!$H$4,IF(BF18=3,Hoja2!$H$5,IF(BF18=4,Hoja2!$H$6,IF(BF18=5,Hoja2!$H$7,0)))))</f>
        <v>1-Rara vez</v>
      </c>
      <c r="BH18" s="106">
        <f t="shared" si="14"/>
        <v>5</v>
      </c>
      <c r="BI18" s="431"/>
      <c r="BJ18" s="106">
        <f t="shared" si="15"/>
        <v>5</v>
      </c>
      <c r="BK18" s="431"/>
      <c r="BL18" s="29" t="s">
        <v>166</v>
      </c>
      <c r="BM18" s="118" t="s">
        <v>146</v>
      </c>
      <c r="BN18" s="49">
        <v>44196</v>
      </c>
      <c r="BO18" s="109" t="s">
        <v>158</v>
      </c>
      <c r="BP18" s="460"/>
    </row>
    <row r="19" spans="1:69" s="48" customFormat="1" ht="79.5" customHeight="1" thickBot="1">
      <c r="A19" s="388"/>
      <c r="B19" s="536"/>
      <c r="C19" s="527"/>
      <c r="D19" s="532"/>
      <c r="E19" s="387"/>
      <c r="F19" s="528"/>
      <c r="G19" s="537"/>
      <c r="H19" s="432"/>
      <c r="I19" s="465"/>
      <c r="J19" s="465"/>
      <c r="K19" s="465"/>
      <c r="L19" s="465"/>
      <c r="M19" s="465"/>
      <c r="N19" s="465"/>
      <c r="O19" s="465"/>
      <c r="P19" s="465"/>
      <c r="Q19" s="465"/>
      <c r="R19" s="465"/>
      <c r="S19" s="465"/>
      <c r="T19" s="465"/>
      <c r="U19" s="465"/>
      <c r="V19" s="465"/>
      <c r="W19" s="465"/>
      <c r="X19" s="465"/>
      <c r="Y19" s="465"/>
      <c r="Z19" s="465"/>
      <c r="AA19" s="465"/>
      <c r="AB19" s="98">
        <f t="shared" si="1"/>
        <v>11</v>
      </c>
      <c r="AC19" s="98">
        <f t="shared" si="2"/>
        <v>10</v>
      </c>
      <c r="AD19" s="535"/>
      <c r="AE19" s="22"/>
      <c r="AF19" s="535"/>
      <c r="AG19" s="31" t="s">
        <v>167</v>
      </c>
      <c r="AH19" s="121" t="s">
        <v>121</v>
      </c>
      <c r="AI19" s="123">
        <f t="shared" si="3"/>
        <v>15</v>
      </c>
      <c r="AJ19" s="121" t="s">
        <v>122</v>
      </c>
      <c r="AK19" s="123">
        <f t="shared" si="4"/>
        <v>15</v>
      </c>
      <c r="AL19" s="121" t="s">
        <v>123</v>
      </c>
      <c r="AM19" s="123">
        <f t="shared" si="5"/>
        <v>15</v>
      </c>
      <c r="AN19" s="121" t="s">
        <v>124</v>
      </c>
      <c r="AO19" s="123">
        <f t="shared" si="6"/>
        <v>15</v>
      </c>
      <c r="AP19" s="121" t="s">
        <v>125</v>
      </c>
      <c r="AQ19" s="63">
        <f t="shared" si="7"/>
        <v>15</v>
      </c>
      <c r="AR19" s="31" t="s">
        <v>126</v>
      </c>
      <c r="AS19" s="63">
        <f t="shared" si="8"/>
        <v>15</v>
      </c>
      <c r="AT19" s="31" t="s">
        <v>127</v>
      </c>
      <c r="AU19" s="64">
        <f t="shared" si="16"/>
        <v>10</v>
      </c>
      <c r="AV19" s="63">
        <f t="shared" si="0"/>
        <v>100</v>
      </c>
      <c r="AW19" s="22"/>
      <c r="AX19" s="255" t="str">
        <f t="shared" si="9"/>
        <v>Fuerte</v>
      </c>
      <c r="AY19" s="128" t="s">
        <v>129</v>
      </c>
      <c r="AZ19" s="255" t="str">
        <f t="shared" si="10"/>
        <v>Fuerte</v>
      </c>
      <c r="BA19" s="102">
        <f t="shared" si="11"/>
        <v>100</v>
      </c>
      <c r="BB19" s="432"/>
      <c r="BC19" s="432"/>
      <c r="BD19" s="432"/>
      <c r="BE19" s="106">
        <f t="shared" si="12"/>
        <v>0</v>
      </c>
      <c r="BF19" s="106">
        <f t="shared" si="13"/>
        <v>1</v>
      </c>
      <c r="BG19" s="432"/>
      <c r="BH19" s="106">
        <f t="shared" si="14"/>
        <v>10</v>
      </c>
      <c r="BI19" s="432"/>
      <c r="BJ19" s="106">
        <f t="shared" si="15"/>
        <v>10</v>
      </c>
      <c r="BK19" s="432"/>
      <c r="BL19" s="28"/>
      <c r="BM19" s="23" t="s">
        <v>146</v>
      </c>
      <c r="BN19" s="50">
        <v>44196</v>
      </c>
      <c r="BO19" s="316" t="s">
        <v>168</v>
      </c>
      <c r="BP19" s="461"/>
    </row>
    <row r="20" spans="1:69" s="48" customFormat="1" ht="120.75" customHeight="1" thickBot="1">
      <c r="A20" s="388">
        <v>4</v>
      </c>
      <c r="B20" s="526" t="s">
        <v>169</v>
      </c>
      <c r="C20" s="399" t="s">
        <v>170</v>
      </c>
      <c r="D20" s="516" t="s">
        <v>171</v>
      </c>
      <c r="E20" s="386" t="s">
        <v>139</v>
      </c>
      <c r="F20" s="518" t="s">
        <v>172</v>
      </c>
      <c r="G20" s="529" t="s">
        <v>173</v>
      </c>
      <c r="H20" s="430" t="str">
        <f>MID(G20,1,1)</f>
        <v>3</v>
      </c>
      <c r="I20" s="464" t="s">
        <v>119</v>
      </c>
      <c r="J20" s="464" t="s">
        <v>119</v>
      </c>
      <c r="K20" s="464" t="s">
        <v>118</v>
      </c>
      <c r="L20" s="464" t="s">
        <v>118</v>
      </c>
      <c r="M20" s="464" t="s">
        <v>119</v>
      </c>
      <c r="N20" s="464" t="s">
        <v>119</v>
      </c>
      <c r="O20" s="464" t="s">
        <v>119</v>
      </c>
      <c r="P20" s="464" t="s">
        <v>118</v>
      </c>
      <c r="Q20" s="464" t="s">
        <v>118</v>
      </c>
      <c r="R20" s="464" t="s">
        <v>119</v>
      </c>
      <c r="S20" s="464" t="s">
        <v>119</v>
      </c>
      <c r="T20" s="464" t="s">
        <v>119</v>
      </c>
      <c r="U20" s="464" t="s">
        <v>119</v>
      </c>
      <c r="V20" s="464" t="s">
        <v>119</v>
      </c>
      <c r="W20" s="464" t="s">
        <v>118</v>
      </c>
      <c r="X20" s="464" t="s">
        <v>118</v>
      </c>
      <c r="Y20" s="464" t="s">
        <v>119</v>
      </c>
      <c r="Z20" s="464" t="s">
        <v>118</v>
      </c>
      <c r="AA20" s="464" t="s">
        <v>118</v>
      </c>
      <c r="AB20" s="98">
        <f>IF(X20="Si","19",COUNTIF(I20:AA21,"si"))</f>
        <v>11</v>
      </c>
      <c r="AC20" s="98">
        <f t="shared" si="2"/>
        <v>10</v>
      </c>
      <c r="AD20" s="529" t="str">
        <f>IF(AC20=5,"Moderado",IF(AC20=10,"Mayor",IF(AC20=20,"Catastrófico",0)))</f>
        <v>Mayor</v>
      </c>
      <c r="AE20" s="20">
        <f>H20*AC20</f>
        <v>30</v>
      </c>
      <c r="AF20" s="529" t="str">
        <f>VLOOKUP(AE20,Hoja2!$D$25:$E$67,2,0)</f>
        <v>30-Extrema</v>
      </c>
      <c r="AG20" s="34" t="s">
        <v>174</v>
      </c>
      <c r="AH20" s="115" t="s">
        <v>121</v>
      </c>
      <c r="AI20" s="123">
        <f t="shared" si="3"/>
        <v>15</v>
      </c>
      <c r="AJ20" s="115" t="s">
        <v>122</v>
      </c>
      <c r="AK20" s="123">
        <f t="shared" si="4"/>
        <v>15</v>
      </c>
      <c r="AL20" s="115" t="s">
        <v>123</v>
      </c>
      <c r="AM20" s="123">
        <f t="shared" si="5"/>
        <v>15</v>
      </c>
      <c r="AN20" s="115" t="s">
        <v>124</v>
      </c>
      <c r="AO20" s="123">
        <f t="shared" si="6"/>
        <v>15</v>
      </c>
      <c r="AP20" s="115" t="s">
        <v>125</v>
      </c>
      <c r="AQ20" s="63">
        <f t="shared" si="7"/>
        <v>15</v>
      </c>
      <c r="AR20" s="21" t="s">
        <v>126</v>
      </c>
      <c r="AS20" s="63">
        <f t="shared" si="8"/>
        <v>15</v>
      </c>
      <c r="AT20" s="19"/>
      <c r="AU20" s="63">
        <f t="shared" si="16"/>
        <v>0</v>
      </c>
      <c r="AV20" s="63">
        <f t="shared" si="0"/>
        <v>90</v>
      </c>
      <c r="AW20" s="34" t="s">
        <v>175</v>
      </c>
      <c r="AX20" s="255" t="str">
        <f t="shared" si="9"/>
        <v>Moderado</v>
      </c>
      <c r="AY20" s="75" t="s">
        <v>129</v>
      </c>
      <c r="AZ20" s="255" t="str">
        <f t="shared" si="10"/>
        <v>Moderado</v>
      </c>
      <c r="BA20" s="102">
        <f t="shared" si="11"/>
        <v>75</v>
      </c>
      <c r="BB20" s="430">
        <f>AVERAGE(BA20:BA23)</f>
        <v>75</v>
      </c>
      <c r="BC20" s="430" t="str">
        <f t="shared" ref="BC20" si="21">IF(BB20&lt;50,"Débil",IF(AND(BB20&gt;=50,BB20&lt;99),"Moderado",IF(BB20=100,"Fuerte",)))</f>
        <v>Moderado</v>
      </c>
      <c r="BD20" s="430"/>
      <c r="BE20" s="106">
        <f t="shared" si="12"/>
        <v>3</v>
      </c>
      <c r="BF20" s="106">
        <f t="shared" si="13"/>
        <v>3</v>
      </c>
      <c r="BG20" s="431" t="str">
        <f>IF(BF20=1,Hoja2!$H$3,IF(BF20=2,Hoja2!$H$4,IF(BF20=3,Hoja2!$H$5,IF(BF20=4,Hoja2!$H$6,IF(BF20=5,Hoja2!$H$7,0)))))</f>
        <v>3-Posible</v>
      </c>
      <c r="BH20" s="106">
        <f t="shared" si="14"/>
        <v>10</v>
      </c>
      <c r="BI20" s="431" t="str">
        <f>AD20</f>
        <v>Mayor</v>
      </c>
      <c r="BJ20" s="106">
        <f t="shared" si="15"/>
        <v>30</v>
      </c>
      <c r="BK20" s="431" t="str">
        <f>VLOOKUP(BJ20,Hoja2!$D$53:$E$67,2,0)</f>
        <v>30-Extrema</v>
      </c>
      <c r="BL20" s="34" t="s">
        <v>176</v>
      </c>
      <c r="BM20" s="516" t="s">
        <v>177</v>
      </c>
      <c r="BN20" s="50">
        <v>44196</v>
      </c>
      <c r="BO20" s="314" t="s">
        <v>178</v>
      </c>
      <c r="BP20" s="503" t="s">
        <v>751</v>
      </c>
    </row>
    <row r="21" spans="1:69" s="48" customFormat="1" ht="105" customHeight="1" thickBot="1">
      <c r="A21" s="388"/>
      <c r="B21" s="493"/>
      <c r="C21" s="400"/>
      <c r="D21" s="516"/>
      <c r="E21" s="386"/>
      <c r="F21" s="518"/>
      <c r="G21" s="529"/>
      <c r="H21" s="431"/>
      <c r="I21" s="464"/>
      <c r="J21" s="464"/>
      <c r="K21" s="464"/>
      <c r="L21" s="464"/>
      <c r="M21" s="464"/>
      <c r="N21" s="464"/>
      <c r="O21" s="464"/>
      <c r="P21" s="464"/>
      <c r="Q21" s="464"/>
      <c r="R21" s="464"/>
      <c r="S21" s="464"/>
      <c r="T21" s="464"/>
      <c r="U21" s="464"/>
      <c r="V21" s="464"/>
      <c r="W21" s="464"/>
      <c r="X21" s="464"/>
      <c r="Y21" s="464"/>
      <c r="Z21" s="464"/>
      <c r="AA21" s="464"/>
      <c r="AB21" s="98">
        <f t="shared" si="1"/>
        <v>0</v>
      </c>
      <c r="AC21" s="98">
        <f t="shared" si="2"/>
        <v>5</v>
      </c>
      <c r="AD21" s="529"/>
      <c r="AE21" s="13"/>
      <c r="AF21" s="529"/>
      <c r="AG21" s="27" t="s">
        <v>179</v>
      </c>
      <c r="AH21" s="110" t="s">
        <v>121</v>
      </c>
      <c r="AI21" s="123">
        <f t="shared" si="3"/>
        <v>15</v>
      </c>
      <c r="AJ21" s="110" t="s">
        <v>122</v>
      </c>
      <c r="AK21" s="123">
        <f t="shared" si="4"/>
        <v>15</v>
      </c>
      <c r="AL21" s="110" t="s">
        <v>123</v>
      </c>
      <c r="AM21" s="123">
        <f t="shared" si="5"/>
        <v>15</v>
      </c>
      <c r="AN21" s="110" t="s">
        <v>124</v>
      </c>
      <c r="AO21" s="123">
        <f t="shared" si="6"/>
        <v>15</v>
      </c>
      <c r="AP21" s="110" t="s">
        <v>125</v>
      </c>
      <c r="AQ21" s="63">
        <f t="shared" si="7"/>
        <v>15</v>
      </c>
      <c r="AR21" s="26" t="s">
        <v>126</v>
      </c>
      <c r="AS21" s="63">
        <f t="shared" si="8"/>
        <v>15</v>
      </c>
      <c r="AT21" s="26"/>
      <c r="AU21" s="64">
        <f t="shared" si="16"/>
        <v>0</v>
      </c>
      <c r="AV21" s="63">
        <f t="shared" si="0"/>
        <v>90</v>
      </c>
      <c r="AW21" s="27" t="s">
        <v>180</v>
      </c>
      <c r="AX21" s="255" t="str">
        <f t="shared" si="9"/>
        <v>Moderado</v>
      </c>
      <c r="AY21" s="128" t="s">
        <v>129</v>
      </c>
      <c r="AZ21" s="255" t="str">
        <f t="shared" si="10"/>
        <v>Moderado</v>
      </c>
      <c r="BA21" s="102">
        <f t="shared" si="11"/>
        <v>75</v>
      </c>
      <c r="BB21" s="431"/>
      <c r="BC21" s="431"/>
      <c r="BD21" s="431"/>
      <c r="BE21" s="106">
        <f t="shared" si="12"/>
        <v>0</v>
      </c>
      <c r="BF21" s="106">
        <f t="shared" si="13"/>
        <v>1</v>
      </c>
      <c r="BG21" s="431"/>
      <c r="BH21" s="106">
        <f t="shared" si="14"/>
        <v>5</v>
      </c>
      <c r="BI21" s="431"/>
      <c r="BJ21" s="106">
        <f t="shared" si="15"/>
        <v>5</v>
      </c>
      <c r="BK21" s="431"/>
      <c r="BL21" s="27" t="s">
        <v>181</v>
      </c>
      <c r="BM21" s="516"/>
      <c r="BN21" s="50">
        <v>44196</v>
      </c>
      <c r="BO21" s="317" t="s">
        <v>182</v>
      </c>
      <c r="BP21" s="460"/>
    </row>
    <row r="22" spans="1:69" s="48" customFormat="1" ht="45.75" thickBot="1">
      <c r="A22" s="388"/>
      <c r="B22" s="493"/>
      <c r="C22" s="400"/>
      <c r="D22" s="516"/>
      <c r="E22" s="386"/>
      <c r="F22" s="518"/>
      <c r="G22" s="529"/>
      <c r="H22" s="431"/>
      <c r="I22" s="464"/>
      <c r="J22" s="464"/>
      <c r="K22" s="464"/>
      <c r="L22" s="464"/>
      <c r="M22" s="464"/>
      <c r="N22" s="464"/>
      <c r="O22" s="464"/>
      <c r="P22" s="464"/>
      <c r="Q22" s="464"/>
      <c r="R22" s="464"/>
      <c r="S22" s="464"/>
      <c r="T22" s="464"/>
      <c r="U22" s="464"/>
      <c r="V22" s="464"/>
      <c r="W22" s="464"/>
      <c r="X22" s="464"/>
      <c r="Y22" s="464"/>
      <c r="Z22" s="464"/>
      <c r="AA22" s="464"/>
      <c r="AB22" s="98">
        <f t="shared" si="1"/>
        <v>0</v>
      </c>
      <c r="AC22" s="98">
        <f t="shared" si="2"/>
        <v>5</v>
      </c>
      <c r="AD22" s="529"/>
      <c r="AE22" s="13"/>
      <c r="AF22" s="529"/>
      <c r="AG22" s="27" t="s">
        <v>183</v>
      </c>
      <c r="AH22" s="110" t="s">
        <v>121</v>
      </c>
      <c r="AI22" s="123">
        <f t="shared" si="3"/>
        <v>15</v>
      </c>
      <c r="AJ22" s="110" t="s">
        <v>122</v>
      </c>
      <c r="AK22" s="123">
        <f t="shared" si="4"/>
        <v>15</v>
      </c>
      <c r="AL22" s="110" t="s">
        <v>123</v>
      </c>
      <c r="AM22" s="123">
        <f t="shared" si="5"/>
        <v>15</v>
      </c>
      <c r="AN22" s="110" t="s">
        <v>124</v>
      </c>
      <c r="AO22" s="123">
        <f t="shared" si="6"/>
        <v>15</v>
      </c>
      <c r="AP22" s="110" t="s">
        <v>125</v>
      </c>
      <c r="AQ22" s="63">
        <f t="shared" si="7"/>
        <v>15</v>
      </c>
      <c r="AR22" s="26" t="s">
        <v>126</v>
      </c>
      <c r="AS22" s="63">
        <f t="shared" si="8"/>
        <v>15</v>
      </c>
      <c r="AT22" s="26"/>
      <c r="AU22" s="63">
        <f t="shared" si="16"/>
        <v>0</v>
      </c>
      <c r="AV22" s="63">
        <f t="shared" si="0"/>
        <v>90</v>
      </c>
      <c r="AW22" s="27" t="s">
        <v>184</v>
      </c>
      <c r="AX22" s="255" t="str">
        <f t="shared" si="9"/>
        <v>Moderado</v>
      </c>
      <c r="AY22" s="75" t="s">
        <v>129</v>
      </c>
      <c r="AZ22" s="255" t="str">
        <f t="shared" si="10"/>
        <v>Moderado</v>
      </c>
      <c r="BA22" s="102">
        <f t="shared" si="11"/>
        <v>75</v>
      </c>
      <c r="BB22" s="431"/>
      <c r="BC22" s="431" t="str">
        <f t="shared" ref="BC22" si="22">IF(BB22&lt;50,"Débil",IF(AND(BB22&gt;=50,BB22&lt;99),"Moderado",IF(BB22=100,"Fuerte",)))</f>
        <v>Débil</v>
      </c>
      <c r="BD22" s="431"/>
      <c r="BE22" s="106">
        <f t="shared" si="12"/>
        <v>0</v>
      </c>
      <c r="BF22" s="106">
        <f t="shared" si="13"/>
        <v>1</v>
      </c>
      <c r="BG22" s="431" t="str">
        <f>IF(BF22=1,Hoja2!$H$3,IF(BF22=2,Hoja2!$H$4,IF(BF22=3,Hoja2!$H$5,IF(BF22=4,Hoja2!$H$6,IF(BF22=5,Hoja2!$H$7,0)))))</f>
        <v>1-Rara vez</v>
      </c>
      <c r="BH22" s="106">
        <f t="shared" si="14"/>
        <v>5</v>
      </c>
      <c r="BI22" s="431"/>
      <c r="BJ22" s="106">
        <f t="shared" si="15"/>
        <v>5</v>
      </c>
      <c r="BK22" s="431"/>
      <c r="BL22" s="27" t="s">
        <v>185</v>
      </c>
      <c r="BM22" s="516"/>
      <c r="BN22" s="50">
        <v>44196</v>
      </c>
      <c r="BO22" s="597" t="s">
        <v>186</v>
      </c>
      <c r="BP22" s="460"/>
    </row>
    <row r="23" spans="1:69" s="48" customFormat="1" ht="45.75" thickBot="1">
      <c r="A23" s="388"/>
      <c r="B23" s="493"/>
      <c r="C23" s="400"/>
      <c r="D23" s="527"/>
      <c r="E23" s="387"/>
      <c r="F23" s="528"/>
      <c r="G23" s="466"/>
      <c r="H23" s="432"/>
      <c r="I23" s="408"/>
      <c r="J23" s="408"/>
      <c r="K23" s="408"/>
      <c r="L23" s="408"/>
      <c r="M23" s="408"/>
      <c r="N23" s="408"/>
      <c r="O23" s="408"/>
      <c r="P23" s="408"/>
      <c r="Q23" s="408"/>
      <c r="R23" s="408"/>
      <c r="S23" s="408"/>
      <c r="T23" s="408"/>
      <c r="U23" s="408"/>
      <c r="V23" s="408"/>
      <c r="W23" s="408"/>
      <c r="X23" s="408"/>
      <c r="Y23" s="408"/>
      <c r="Z23" s="408"/>
      <c r="AA23" s="408"/>
      <c r="AB23" s="98">
        <f t="shared" si="1"/>
        <v>8</v>
      </c>
      <c r="AC23" s="98">
        <f t="shared" si="2"/>
        <v>10</v>
      </c>
      <c r="AD23" s="466"/>
      <c r="AE23" s="13"/>
      <c r="AF23" s="466"/>
      <c r="AG23" s="27" t="s">
        <v>187</v>
      </c>
      <c r="AH23" s="110" t="s">
        <v>121</v>
      </c>
      <c r="AI23" s="123">
        <f t="shared" si="3"/>
        <v>15</v>
      </c>
      <c r="AJ23" s="110" t="s">
        <v>122</v>
      </c>
      <c r="AK23" s="123">
        <f t="shared" si="4"/>
        <v>15</v>
      </c>
      <c r="AL23" s="110" t="s">
        <v>123</v>
      </c>
      <c r="AM23" s="123">
        <f t="shared" si="5"/>
        <v>15</v>
      </c>
      <c r="AN23" s="110" t="s">
        <v>124</v>
      </c>
      <c r="AO23" s="123">
        <f t="shared" si="6"/>
        <v>15</v>
      </c>
      <c r="AP23" s="110" t="s">
        <v>125</v>
      </c>
      <c r="AQ23" s="63">
        <f t="shared" si="7"/>
        <v>15</v>
      </c>
      <c r="AR23" s="26" t="s">
        <v>126</v>
      </c>
      <c r="AS23" s="63">
        <f t="shared" si="8"/>
        <v>15</v>
      </c>
      <c r="AT23" s="26"/>
      <c r="AU23" s="64">
        <f t="shared" si="16"/>
        <v>0</v>
      </c>
      <c r="AV23" s="63">
        <f t="shared" si="0"/>
        <v>90</v>
      </c>
      <c r="AW23" s="27" t="s">
        <v>188</v>
      </c>
      <c r="AX23" s="255" t="str">
        <f t="shared" si="9"/>
        <v>Moderado</v>
      </c>
      <c r="AY23" s="128" t="s">
        <v>129</v>
      </c>
      <c r="AZ23" s="255" t="str">
        <f t="shared" si="10"/>
        <v>Moderado</v>
      </c>
      <c r="BA23" s="102">
        <f t="shared" si="11"/>
        <v>75</v>
      </c>
      <c r="BB23" s="432"/>
      <c r="BC23" s="432"/>
      <c r="BD23" s="432"/>
      <c r="BE23" s="106">
        <f t="shared" si="12"/>
        <v>0</v>
      </c>
      <c r="BF23" s="106">
        <f t="shared" si="13"/>
        <v>1</v>
      </c>
      <c r="BG23" s="439"/>
      <c r="BH23" s="106">
        <f t="shared" si="14"/>
        <v>10</v>
      </c>
      <c r="BI23" s="439"/>
      <c r="BJ23" s="106">
        <f t="shared" si="15"/>
        <v>10</v>
      </c>
      <c r="BK23" s="439"/>
      <c r="BL23" s="27" t="s">
        <v>189</v>
      </c>
      <c r="BM23" s="399"/>
      <c r="BN23" s="50">
        <v>44196</v>
      </c>
      <c r="BO23" s="598"/>
      <c r="BP23" s="461"/>
    </row>
    <row r="24" spans="1:69" s="48" customFormat="1" ht="186" customHeight="1" thickBot="1">
      <c r="A24" s="388">
        <v>5</v>
      </c>
      <c r="B24" s="513" t="s">
        <v>283</v>
      </c>
      <c r="C24" s="515" t="s">
        <v>282</v>
      </c>
      <c r="D24" s="17" t="s">
        <v>190</v>
      </c>
      <c r="E24" s="611" t="s">
        <v>191</v>
      </c>
      <c r="F24" s="517" t="s">
        <v>192</v>
      </c>
      <c r="G24" s="509" t="s">
        <v>173</v>
      </c>
      <c r="H24" s="393" t="str">
        <f>MID(G24,1,1)</f>
        <v>3</v>
      </c>
      <c r="I24" s="515" t="s">
        <v>119</v>
      </c>
      <c r="J24" s="515" t="s">
        <v>119</v>
      </c>
      <c r="K24" s="515" t="s">
        <v>118</v>
      </c>
      <c r="L24" s="515" t="s">
        <v>118</v>
      </c>
      <c r="M24" s="515" t="s">
        <v>119</v>
      </c>
      <c r="N24" s="515" t="s">
        <v>118</v>
      </c>
      <c r="O24" s="515" t="s">
        <v>118</v>
      </c>
      <c r="P24" s="515" t="s">
        <v>118</v>
      </c>
      <c r="Q24" s="515" t="s">
        <v>118</v>
      </c>
      <c r="R24" s="515" t="s">
        <v>119</v>
      </c>
      <c r="S24" s="515" t="s">
        <v>119</v>
      </c>
      <c r="T24" s="515" t="s">
        <v>119</v>
      </c>
      <c r="U24" s="515" t="s">
        <v>118</v>
      </c>
      <c r="V24" s="515" t="s">
        <v>119</v>
      </c>
      <c r="W24" s="515" t="s">
        <v>118</v>
      </c>
      <c r="X24" s="515" t="s">
        <v>118</v>
      </c>
      <c r="Y24" s="515" t="s">
        <v>119</v>
      </c>
      <c r="Z24" s="515" t="s">
        <v>118</v>
      </c>
      <c r="AA24" s="515" t="s">
        <v>118</v>
      </c>
      <c r="AB24" s="98">
        <f t="shared" si="1"/>
        <v>8</v>
      </c>
      <c r="AC24" s="98">
        <f t="shared" si="2"/>
        <v>10</v>
      </c>
      <c r="AD24" s="521" t="str">
        <f>IF(AC24=5,"Moderado",IF(AC24=10,"Mayor",IF(AC24=20,"Catastrófico",0)))</f>
        <v>Mayor</v>
      </c>
      <c r="AE24" s="14">
        <f>H24*AC24</f>
        <v>30</v>
      </c>
      <c r="AF24" s="521" t="str">
        <f>VLOOKUP(AE24,Hoja2!$D$25:$E$67,2,0)</f>
        <v>30-Extrema</v>
      </c>
      <c r="AG24" s="27" t="s">
        <v>285</v>
      </c>
      <c r="AH24" s="118" t="s">
        <v>121</v>
      </c>
      <c r="AI24" s="123">
        <f t="shared" si="3"/>
        <v>15</v>
      </c>
      <c r="AJ24" s="118" t="s">
        <v>122</v>
      </c>
      <c r="AK24" s="123">
        <f t="shared" si="4"/>
        <v>15</v>
      </c>
      <c r="AL24" s="118" t="s">
        <v>123</v>
      </c>
      <c r="AM24" s="123">
        <f t="shared" si="5"/>
        <v>15</v>
      </c>
      <c r="AN24" s="118" t="s">
        <v>124</v>
      </c>
      <c r="AO24" s="123">
        <f t="shared" si="6"/>
        <v>15</v>
      </c>
      <c r="AP24" s="118" t="s">
        <v>125</v>
      </c>
      <c r="AQ24" s="63">
        <f t="shared" si="7"/>
        <v>15</v>
      </c>
      <c r="AR24" s="27" t="s">
        <v>194</v>
      </c>
      <c r="AS24" s="63">
        <f t="shared" si="8"/>
        <v>0</v>
      </c>
      <c r="AT24" s="27" t="s">
        <v>195</v>
      </c>
      <c r="AU24" s="63">
        <f t="shared" si="16"/>
        <v>0</v>
      </c>
      <c r="AV24" s="63">
        <f t="shared" si="0"/>
        <v>75</v>
      </c>
      <c r="AW24" s="14" t="s">
        <v>196</v>
      </c>
      <c r="AX24" s="255" t="str">
        <f t="shared" si="9"/>
        <v>Débil</v>
      </c>
      <c r="AY24" s="75" t="s">
        <v>129</v>
      </c>
      <c r="AZ24" s="255" t="str">
        <f t="shared" si="10"/>
        <v>Débil</v>
      </c>
      <c r="BA24" s="102">
        <f t="shared" si="11"/>
        <v>0</v>
      </c>
      <c r="BB24" s="393">
        <f>AVERAGE(BA24:BA26)</f>
        <v>0</v>
      </c>
      <c r="BC24" s="393" t="str">
        <f t="shared" ref="BC24" si="23">IF(BB24&lt;50,"Débil",IF(AND(BB24&gt;=50,BB24&lt;99),"Moderado",IF(BB24=100,"Fuerte",)))</f>
        <v>Débil</v>
      </c>
      <c r="BD24" s="393"/>
      <c r="BE24" s="106">
        <f t="shared" si="12"/>
        <v>3</v>
      </c>
      <c r="BF24" s="106">
        <f t="shared" si="13"/>
        <v>3</v>
      </c>
      <c r="BG24" s="393" t="str">
        <f>IF(BF24=1,Hoja2!$H$3,IF(BF24=2,Hoja2!$H$4,IF(BF24=3,Hoja2!$H$5,IF(BF24=4,Hoja2!$H$6,IF(BF24=5,Hoja2!$H$7,0)))))</f>
        <v>3-Posible</v>
      </c>
      <c r="BH24" s="106">
        <f t="shared" si="14"/>
        <v>10</v>
      </c>
      <c r="BI24" s="393" t="str">
        <f>AD24</f>
        <v>Mayor</v>
      </c>
      <c r="BJ24" s="106">
        <f t="shared" si="15"/>
        <v>30</v>
      </c>
      <c r="BK24" s="393" t="str">
        <f>VLOOKUP(BJ24,Hoja2!$D$53:$E$67,2,0)</f>
        <v>30-Extrema</v>
      </c>
      <c r="BL24" s="27" t="s">
        <v>197</v>
      </c>
      <c r="BM24" s="118" t="s">
        <v>198</v>
      </c>
      <c r="BN24" s="50">
        <v>44196</v>
      </c>
      <c r="BO24" s="317" t="s">
        <v>800</v>
      </c>
      <c r="BP24" s="503" t="s">
        <v>199</v>
      </c>
    </row>
    <row r="25" spans="1:69" s="48" customFormat="1" ht="157.5" customHeight="1" thickBot="1">
      <c r="A25" s="388"/>
      <c r="B25" s="514"/>
      <c r="C25" s="516"/>
      <c r="D25" s="18" t="s">
        <v>284</v>
      </c>
      <c r="E25" s="612"/>
      <c r="F25" s="518"/>
      <c r="G25" s="519"/>
      <c r="H25" s="394"/>
      <c r="I25" s="516"/>
      <c r="J25" s="516"/>
      <c r="K25" s="516"/>
      <c r="L25" s="516"/>
      <c r="M25" s="516"/>
      <c r="N25" s="516"/>
      <c r="O25" s="516"/>
      <c r="P25" s="516"/>
      <c r="Q25" s="516"/>
      <c r="R25" s="516"/>
      <c r="S25" s="516"/>
      <c r="T25" s="516"/>
      <c r="U25" s="516"/>
      <c r="V25" s="516"/>
      <c r="W25" s="516"/>
      <c r="X25" s="516"/>
      <c r="Y25" s="516"/>
      <c r="Z25" s="516"/>
      <c r="AA25" s="516"/>
      <c r="AB25" s="98">
        <f t="shared" si="1"/>
        <v>0</v>
      </c>
      <c r="AC25" s="98">
        <f t="shared" si="2"/>
        <v>5</v>
      </c>
      <c r="AD25" s="522"/>
      <c r="AE25" s="15"/>
      <c r="AF25" s="522"/>
      <c r="AG25" s="27" t="s">
        <v>193</v>
      </c>
      <c r="AH25" s="117" t="s">
        <v>121</v>
      </c>
      <c r="AI25" s="123">
        <f t="shared" si="3"/>
        <v>15</v>
      </c>
      <c r="AJ25" s="117" t="s">
        <v>122</v>
      </c>
      <c r="AK25" s="123">
        <f t="shared" si="4"/>
        <v>15</v>
      </c>
      <c r="AL25" s="117" t="s">
        <v>123</v>
      </c>
      <c r="AM25" s="123">
        <f t="shared" si="5"/>
        <v>15</v>
      </c>
      <c r="AN25" s="117" t="s">
        <v>124</v>
      </c>
      <c r="AO25" s="123">
        <f t="shared" si="6"/>
        <v>15</v>
      </c>
      <c r="AP25" s="117" t="s">
        <v>125</v>
      </c>
      <c r="AQ25" s="63">
        <f t="shared" si="7"/>
        <v>15</v>
      </c>
      <c r="AR25" s="29" t="s">
        <v>194</v>
      </c>
      <c r="AS25" s="63">
        <f t="shared" si="8"/>
        <v>0</v>
      </c>
      <c r="AT25" s="29" t="s">
        <v>195</v>
      </c>
      <c r="AU25" s="64">
        <f t="shared" si="16"/>
        <v>0</v>
      </c>
      <c r="AV25" s="63">
        <f t="shared" si="0"/>
        <v>75</v>
      </c>
      <c r="AW25" s="14" t="s">
        <v>196</v>
      </c>
      <c r="AX25" s="255" t="str">
        <f t="shared" si="9"/>
        <v>Débil</v>
      </c>
      <c r="AY25" s="128" t="s">
        <v>129</v>
      </c>
      <c r="AZ25" s="255" t="str">
        <f t="shared" si="10"/>
        <v>Débil</v>
      </c>
      <c r="BA25" s="102">
        <f t="shared" si="11"/>
        <v>0</v>
      </c>
      <c r="BB25" s="394"/>
      <c r="BC25" s="394"/>
      <c r="BD25" s="394"/>
      <c r="BE25" s="106">
        <f t="shared" si="12"/>
        <v>0</v>
      </c>
      <c r="BF25" s="106">
        <f t="shared" si="13"/>
        <v>1</v>
      </c>
      <c r="BG25" s="394"/>
      <c r="BH25" s="106">
        <f t="shared" si="14"/>
        <v>5</v>
      </c>
      <c r="BI25" s="394"/>
      <c r="BJ25" s="106">
        <f t="shared" si="15"/>
        <v>5</v>
      </c>
      <c r="BK25" s="394"/>
      <c r="BL25" s="29" t="s">
        <v>200</v>
      </c>
      <c r="BM25" s="118" t="s">
        <v>198</v>
      </c>
      <c r="BN25" s="50">
        <v>44196</v>
      </c>
      <c r="BO25" s="317" t="s">
        <v>799</v>
      </c>
      <c r="BP25" s="460"/>
    </row>
    <row r="26" spans="1:69" s="48" customFormat="1" ht="252.75" customHeight="1" thickBot="1">
      <c r="A26" s="388"/>
      <c r="B26" s="514"/>
      <c r="C26" s="516"/>
      <c r="D26" s="352" t="s">
        <v>201</v>
      </c>
      <c r="E26" s="613"/>
      <c r="F26" s="518"/>
      <c r="G26" s="520"/>
      <c r="H26" s="394"/>
      <c r="I26" s="516"/>
      <c r="J26" s="516"/>
      <c r="K26" s="516"/>
      <c r="L26" s="516"/>
      <c r="M26" s="516"/>
      <c r="N26" s="516"/>
      <c r="O26" s="516"/>
      <c r="P26" s="516"/>
      <c r="Q26" s="516"/>
      <c r="R26" s="516"/>
      <c r="S26" s="516"/>
      <c r="T26" s="516"/>
      <c r="U26" s="516"/>
      <c r="V26" s="516"/>
      <c r="W26" s="516"/>
      <c r="X26" s="516"/>
      <c r="Y26" s="516"/>
      <c r="Z26" s="516"/>
      <c r="AA26" s="516"/>
      <c r="AB26" s="98">
        <f t="shared" si="1"/>
        <v>9</v>
      </c>
      <c r="AC26" s="98">
        <f t="shared" si="2"/>
        <v>10</v>
      </c>
      <c r="AD26" s="522"/>
      <c r="AE26" s="80"/>
      <c r="AF26" s="522"/>
      <c r="AG26" s="73" t="s">
        <v>193</v>
      </c>
      <c r="AH26" s="119" t="s">
        <v>121</v>
      </c>
      <c r="AI26" s="112">
        <f t="shared" si="3"/>
        <v>15</v>
      </c>
      <c r="AJ26" s="119" t="s">
        <v>122</v>
      </c>
      <c r="AK26" s="112">
        <f t="shared" si="4"/>
        <v>15</v>
      </c>
      <c r="AL26" s="119" t="s">
        <v>202</v>
      </c>
      <c r="AM26" s="112">
        <f t="shared" si="5"/>
        <v>0</v>
      </c>
      <c r="AN26" s="119" t="s">
        <v>124</v>
      </c>
      <c r="AO26" s="112">
        <f t="shared" si="6"/>
        <v>15</v>
      </c>
      <c r="AP26" s="119" t="s">
        <v>203</v>
      </c>
      <c r="AQ26" s="70">
        <f t="shared" si="7"/>
        <v>0</v>
      </c>
      <c r="AR26" s="78" t="s">
        <v>194</v>
      </c>
      <c r="AS26" s="70">
        <f t="shared" si="8"/>
        <v>0</v>
      </c>
      <c r="AT26" s="78" t="s">
        <v>195</v>
      </c>
      <c r="AU26" s="70">
        <f t="shared" si="16"/>
        <v>0</v>
      </c>
      <c r="AV26" s="70">
        <f t="shared" si="0"/>
        <v>45</v>
      </c>
      <c r="AW26" s="81" t="s">
        <v>196</v>
      </c>
      <c r="AX26" s="106" t="str">
        <f t="shared" si="9"/>
        <v>Débil</v>
      </c>
      <c r="AY26" s="104" t="s">
        <v>129</v>
      </c>
      <c r="AZ26" s="106" t="str">
        <f t="shared" si="10"/>
        <v>Débil</v>
      </c>
      <c r="BA26" s="135">
        <f t="shared" si="11"/>
        <v>0</v>
      </c>
      <c r="BB26" s="394"/>
      <c r="BC26" s="394" t="str">
        <f t="shared" ref="BC26" si="24">IF(BB26&lt;50,"Débil",IF(AND(BB26&gt;=50,BB26&lt;99),"Moderado",IF(BB26=100,"Fuerte",)))</f>
        <v>Débil</v>
      </c>
      <c r="BD26" s="394"/>
      <c r="BE26" s="106">
        <f t="shared" si="12"/>
        <v>0</v>
      </c>
      <c r="BF26" s="106">
        <f t="shared" si="13"/>
        <v>1</v>
      </c>
      <c r="BG26" s="394"/>
      <c r="BH26" s="106">
        <f t="shared" si="14"/>
        <v>10</v>
      </c>
      <c r="BI26" s="394"/>
      <c r="BJ26" s="106">
        <f t="shared" si="15"/>
        <v>10</v>
      </c>
      <c r="BK26" s="394"/>
      <c r="BL26" s="78" t="s">
        <v>204</v>
      </c>
      <c r="BM26" s="111" t="s">
        <v>198</v>
      </c>
      <c r="BN26" s="136">
        <v>44196</v>
      </c>
      <c r="BO26" s="265" t="s">
        <v>798</v>
      </c>
      <c r="BP26" s="461"/>
    </row>
    <row r="27" spans="1:69" s="48" customFormat="1" ht="105" customHeight="1" thickBot="1">
      <c r="A27" s="382">
        <v>6</v>
      </c>
      <c r="B27" s="390" t="s">
        <v>206</v>
      </c>
      <c r="C27" s="385" t="s">
        <v>207</v>
      </c>
      <c r="D27" s="17" t="s">
        <v>286</v>
      </c>
      <c r="E27" s="611" t="s">
        <v>191</v>
      </c>
      <c r="F27" s="385" t="s">
        <v>208</v>
      </c>
      <c r="G27" s="393" t="s">
        <v>209</v>
      </c>
      <c r="H27" s="437" t="str">
        <f>MID(G27,1,1)</f>
        <v>2</v>
      </c>
      <c r="I27" s="385" t="s">
        <v>119</v>
      </c>
      <c r="J27" s="385" t="s">
        <v>118</v>
      </c>
      <c r="K27" s="385" t="s">
        <v>118</v>
      </c>
      <c r="L27" s="385" t="s">
        <v>118</v>
      </c>
      <c r="M27" s="385" t="s">
        <v>119</v>
      </c>
      <c r="N27" s="385" t="s">
        <v>119</v>
      </c>
      <c r="O27" s="385" t="s">
        <v>118</v>
      </c>
      <c r="P27" s="385" t="s">
        <v>118</v>
      </c>
      <c r="Q27" s="385" t="s">
        <v>118</v>
      </c>
      <c r="R27" s="385" t="s">
        <v>119</v>
      </c>
      <c r="S27" s="385" t="s">
        <v>119</v>
      </c>
      <c r="T27" s="385" t="s">
        <v>119</v>
      </c>
      <c r="U27" s="385" t="s">
        <v>119</v>
      </c>
      <c r="V27" s="385" t="s">
        <v>119</v>
      </c>
      <c r="W27" s="385" t="s">
        <v>118</v>
      </c>
      <c r="X27" s="385" t="s">
        <v>118</v>
      </c>
      <c r="Y27" s="385" t="s">
        <v>119</v>
      </c>
      <c r="Z27" s="385" t="s">
        <v>118</v>
      </c>
      <c r="AA27" s="385" t="s">
        <v>118</v>
      </c>
      <c r="AB27" s="98">
        <f t="shared" si="1"/>
        <v>9</v>
      </c>
      <c r="AC27" s="98">
        <f t="shared" si="2"/>
        <v>10</v>
      </c>
      <c r="AD27" s="393" t="str">
        <f>IF(AC27=5,"Moderado",IF(AC27=10,"Mayor",IF(AC27=20,"Catastrófico",0)))</f>
        <v>Mayor</v>
      </c>
      <c r="AE27" s="509">
        <f>H27*AC27</f>
        <v>20</v>
      </c>
      <c r="AF27" s="523" t="str">
        <f>VLOOKUP(AE27,Hoja2!$D$25:$E$67,2,0)</f>
        <v>20-Extrema</v>
      </c>
      <c r="AG27" s="76" t="s">
        <v>287</v>
      </c>
      <c r="AH27" s="118" t="s">
        <v>210</v>
      </c>
      <c r="AI27" s="123">
        <f t="shared" si="3"/>
        <v>0</v>
      </c>
      <c r="AJ27" s="118" t="s">
        <v>211</v>
      </c>
      <c r="AK27" s="123">
        <f t="shared" si="4"/>
        <v>0</v>
      </c>
      <c r="AL27" s="118" t="s">
        <v>202</v>
      </c>
      <c r="AM27" s="123">
        <f t="shared" si="5"/>
        <v>0</v>
      </c>
      <c r="AN27" s="118" t="s">
        <v>124</v>
      </c>
      <c r="AO27" s="123">
        <f t="shared" si="6"/>
        <v>15</v>
      </c>
      <c r="AP27" s="118" t="s">
        <v>203</v>
      </c>
      <c r="AQ27" s="67">
        <f t="shared" si="7"/>
        <v>0</v>
      </c>
      <c r="AR27" s="76" t="s">
        <v>194</v>
      </c>
      <c r="AS27" s="67">
        <f t="shared" si="8"/>
        <v>0</v>
      </c>
      <c r="AT27" s="76" t="s">
        <v>195</v>
      </c>
      <c r="AU27" s="67">
        <f t="shared" si="16"/>
        <v>0</v>
      </c>
      <c r="AV27" s="67">
        <f t="shared" si="0"/>
        <v>15</v>
      </c>
      <c r="AW27" s="76" t="s">
        <v>212</v>
      </c>
      <c r="AX27" s="255" t="str">
        <f t="shared" si="9"/>
        <v>Débil</v>
      </c>
      <c r="AY27" s="75" t="s">
        <v>129</v>
      </c>
      <c r="AZ27" s="255" t="str">
        <f t="shared" si="10"/>
        <v>Débil</v>
      </c>
      <c r="BA27" s="102">
        <f t="shared" si="11"/>
        <v>0</v>
      </c>
      <c r="BB27" s="393">
        <f>AVERAGE(BA27:BA29)</f>
        <v>0</v>
      </c>
      <c r="BC27" s="393" t="str">
        <f>IF(BB27&lt;50,"Débil",IF(AND(BB27&gt;=50,BB27&lt;99),"Moderado",IF(BB27=100,"Fuerte",)))</f>
        <v>Débil</v>
      </c>
      <c r="BD27" s="393"/>
      <c r="BE27" s="106">
        <f t="shared" si="12"/>
        <v>2</v>
      </c>
      <c r="BF27" s="106">
        <f t="shared" si="13"/>
        <v>2</v>
      </c>
      <c r="BG27" s="437" t="str">
        <f>IF(BF27=1,Hoja2!$H$3,IF(BF27=2,Hoja2!$H$4,IF(BF27=3,Hoja2!$H$5,IF(BF27=4,Hoja2!$H$6,IF(BF27=5,Hoja2!$H$7,0)))))</f>
        <v>2-Improbable</v>
      </c>
      <c r="BH27" s="106">
        <f t="shared" si="14"/>
        <v>10</v>
      </c>
      <c r="BI27" s="437" t="str">
        <f>AD27</f>
        <v>Mayor</v>
      </c>
      <c r="BJ27" s="106">
        <f t="shared" si="15"/>
        <v>20</v>
      </c>
      <c r="BK27" s="393" t="str">
        <f>VLOOKUP(BJ27,Hoja2!$D$53:$E$67,2,0)</f>
        <v>20-Extrema</v>
      </c>
      <c r="BL27" s="76" t="s">
        <v>288</v>
      </c>
      <c r="BM27" s="23" t="s">
        <v>214</v>
      </c>
      <c r="BN27" s="269">
        <v>44012</v>
      </c>
      <c r="BO27" s="316" t="s">
        <v>215</v>
      </c>
      <c r="BP27" s="505" t="s">
        <v>750</v>
      </c>
    </row>
    <row r="28" spans="1:69" s="48" customFormat="1" ht="105" customHeight="1" thickBot="1">
      <c r="A28" s="383"/>
      <c r="B28" s="391"/>
      <c r="C28" s="386"/>
      <c r="D28" s="353" t="s">
        <v>289</v>
      </c>
      <c r="E28" s="612"/>
      <c r="F28" s="386"/>
      <c r="G28" s="394"/>
      <c r="H28" s="438"/>
      <c r="I28" s="386"/>
      <c r="J28" s="386"/>
      <c r="K28" s="386"/>
      <c r="L28" s="386"/>
      <c r="M28" s="386"/>
      <c r="N28" s="386"/>
      <c r="O28" s="386"/>
      <c r="P28" s="386"/>
      <c r="Q28" s="386"/>
      <c r="R28" s="386"/>
      <c r="S28" s="386"/>
      <c r="T28" s="386"/>
      <c r="U28" s="386"/>
      <c r="V28" s="386"/>
      <c r="W28" s="386"/>
      <c r="X28" s="386"/>
      <c r="Y28" s="386"/>
      <c r="Z28" s="386"/>
      <c r="AA28" s="386"/>
      <c r="AB28" s="137">
        <f t="shared" si="1"/>
        <v>0</v>
      </c>
      <c r="AC28" s="137">
        <f t="shared" si="2"/>
        <v>5</v>
      </c>
      <c r="AD28" s="394"/>
      <c r="AE28" s="510"/>
      <c r="AF28" s="524"/>
      <c r="AG28" s="79" t="s">
        <v>290</v>
      </c>
      <c r="AH28" s="122" t="s">
        <v>210</v>
      </c>
      <c r="AI28" s="138">
        <f t="shared" si="3"/>
        <v>0</v>
      </c>
      <c r="AJ28" s="122" t="s">
        <v>211</v>
      </c>
      <c r="AK28" s="138">
        <f t="shared" si="4"/>
        <v>0</v>
      </c>
      <c r="AL28" s="122" t="s">
        <v>202</v>
      </c>
      <c r="AM28" s="138">
        <f t="shared" si="5"/>
        <v>0</v>
      </c>
      <c r="AN28" s="122" t="s">
        <v>124</v>
      </c>
      <c r="AO28" s="138">
        <f t="shared" si="6"/>
        <v>15</v>
      </c>
      <c r="AP28" s="122" t="s">
        <v>203</v>
      </c>
      <c r="AQ28" s="138">
        <f t="shared" si="7"/>
        <v>0</v>
      </c>
      <c r="AR28" s="79" t="s">
        <v>194</v>
      </c>
      <c r="AS28" s="138">
        <f t="shared" si="8"/>
        <v>0</v>
      </c>
      <c r="AT28" s="79" t="s">
        <v>195</v>
      </c>
      <c r="AU28" s="138">
        <f t="shared" si="16"/>
        <v>0</v>
      </c>
      <c r="AV28" s="138">
        <f t="shared" si="0"/>
        <v>15</v>
      </c>
      <c r="AW28" s="79" t="s">
        <v>291</v>
      </c>
      <c r="AX28" s="256" t="str">
        <f t="shared" si="9"/>
        <v>Débil</v>
      </c>
      <c r="AY28" s="257" t="s">
        <v>129</v>
      </c>
      <c r="AZ28" s="256" t="str">
        <f t="shared" si="10"/>
        <v>Débil</v>
      </c>
      <c r="BA28" s="139">
        <f t="shared" si="11"/>
        <v>0</v>
      </c>
      <c r="BB28" s="395"/>
      <c r="BC28" s="395"/>
      <c r="BD28" s="395"/>
      <c r="BE28" s="256">
        <f t="shared" si="12"/>
        <v>0</v>
      </c>
      <c r="BF28" s="256">
        <f t="shared" si="13"/>
        <v>1</v>
      </c>
      <c r="BG28" s="438"/>
      <c r="BH28" s="106">
        <f t="shared" si="14"/>
        <v>5</v>
      </c>
      <c r="BI28" s="438"/>
      <c r="BJ28" s="106">
        <f t="shared" si="15"/>
        <v>5</v>
      </c>
      <c r="BK28" s="395"/>
      <c r="BL28" s="79" t="s">
        <v>292</v>
      </c>
      <c r="BM28" s="113" t="s">
        <v>216</v>
      </c>
      <c r="BN28" s="270">
        <v>44196</v>
      </c>
      <c r="BO28" s="318" t="s">
        <v>797</v>
      </c>
      <c r="BP28" s="506"/>
    </row>
    <row r="29" spans="1:69" s="48" customFormat="1" ht="138" customHeight="1" thickBot="1">
      <c r="A29" s="384"/>
      <c r="B29" s="392"/>
      <c r="C29" s="387"/>
      <c r="D29" s="354" t="s">
        <v>293</v>
      </c>
      <c r="E29" s="613"/>
      <c r="F29" s="387"/>
      <c r="G29" s="395"/>
      <c r="H29" s="97"/>
      <c r="I29" s="387"/>
      <c r="J29" s="387"/>
      <c r="K29" s="387"/>
      <c r="L29" s="387"/>
      <c r="M29" s="387"/>
      <c r="N29" s="387"/>
      <c r="O29" s="387"/>
      <c r="P29" s="387"/>
      <c r="Q29" s="387"/>
      <c r="R29" s="387"/>
      <c r="S29" s="387"/>
      <c r="T29" s="387"/>
      <c r="U29" s="387"/>
      <c r="V29" s="387"/>
      <c r="W29" s="387"/>
      <c r="X29" s="387"/>
      <c r="Y29" s="387"/>
      <c r="Z29" s="387"/>
      <c r="AA29" s="387"/>
      <c r="AB29" s="133">
        <f t="shared" si="1"/>
        <v>11</v>
      </c>
      <c r="AC29" s="133">
        <f t="shared" si="2"/>
        <v>10</v>
      </c>
      <c r="AD29" s="395"/>
      <c r="AE29" s="59">
        <f>H29*AC29</f>
        <v>0</v>
      </c>
      <c r="AF29" s="525"/>
      <c r="AG29" s="74" t="s">
        <v>294</v>
      </c>
      <c r="AH29" s="116" t="s">
        <v>210</v>
      </c>
      <c r="AI29" s="114">
        <f t="shared" si="3"/>
        <v>0</v>
      </c>
      <c r="AJ29" s="116" t="s">
        <v>211</v>
      </c>
      <c r="AK29" s="114">
        <f t="shared" si="4"/>
        <v>0</v>
      </c>
      <c r="AL29" s="116" t="s">
        <v>202</v>
      </c>
      <c r="AM29" s="114">
        <f t="shared" si="5"/>
        <v>0</v>
      </c>
      <c r="AN29" s="116" t="s">
        <v>124</v>
      </c>
      <c r="AO29" s="114">
        <f t="shared" si="6"/>
        <v>15</v>
      </c>
      <c r="AP29" s="116" t="s">
        <v>203</v>
      </c>
      <c r="AQ29" s="82">
        <f t="shared" si="7"/>
        <v>0</v>
      </c>
      <c r="AR29" s="74" t="s">
        <v>194</v>
      </c>
      <c r="AS29" s="82">
        <f t="shared" si="8"/>
        <v>0</v>
      </c>
      <c r="AT29" s="74" t="s">
        <v>217</v>
      </c>
      <c r="AU29" s="82">
        <f t="shared" si="16"/>
        <v>5</v>
      </c>
      <c r="AV29" s="82">
        <f t="shared" si="0"/>
        <v>20</v>
      </c>
      <c r="AW29" s="74" t="s">
        <v>295</v>
      </c>
      <c r="AX29" s="130" t="str">
        <f t="shared" si="9"/>
        <v>Débil</v>
      </c>
      <c r="AY29" s="131" t="s">
        <v>129</v>
      </c>
      <c r="AZ29" s="130" t="str">
        <f t="shared" si="10"/>
        <v>Débil</v>
      </c>
      <c r="BA29" s="134">
        <f t="shared" si="11"/>
        <v>0</v>
      </c>
      <c r="BB29" s="101">
        <f>AVERAGE(BA29)</f>
        <v>0</v>
      </c>
      <c r="BC29" s="105" t="str">
        <f>IF(BB29&lt;50,"Débil",IF(AND(BB29&gt;=50,BB29&lt;99),"Moderado",IF(BB29=100,"Fuerte",)))</f>
        <v>Débil</v>
      </c>
      <c r="BD29" s="105"/>
      <c r="BE29" s="107">
        <f t="shared" si="12"/>
        <v>0</v>
      </c>
      <c r="BF29" s="107">
        <f t="shared" si="13"/>
        <v>1</v>
      </c>
      <c r="BG29" s="103" t="str">
        <f>IF(BF29=1,Hoja2!$H$3,IF(BF29=2,Hoja2!$H$4,IF(BF29=3,Hoja2!$H$5,IF(BF29=4,Hoja2!$H$6,IF(BF29=5,Hoja2!$H$7,0)))))</f>
        <v>1-Rara vez</v>
      </c>
      <c r="BH29" s="106">
        <f t="shared" si="14"/>
        <v>10</v>
      </c>
      <c r="BI29" s="103">
        <f>AD29</f>
        <v>0</v>
      </c>
      <c r="BJ29" s="106">
        <f t="shared" si="15"/>
        <v>10</v>
      </c>
      <c r="BK29" s="103" t="str">
        <f>VLOOKUP(BJ29,Hoja2!$D$53:$E$67,2,0)</f>
        <v>10-Alta</v>
      </c>
      <c r="BL29" s="74" t="s">
        <v>296</v>
      </c>
      <c r="BM29" s="116" t="s">
        <v>218</v>
      </c>
      <c r="BN29" s="271">
        <v>44196</v>
      </c>
      <c r="BO29" s="314" t="s">
        <v>801</v>
      </c>
      <c r="BP29" s="507"/>
    </row>
    <row r="30" spans="1:69" s="48" customFormat="1" ht="128.25" customHeight="1" thickBot="1">
      <c r="A30" s="388">
        <v>7</v>
      </c>
      <c r="B30" s="492" t="s">
        <v>219</v>
      </c>
      <c r="C30" s="495" t="s">
        <v>220</v>
      </c>
      <c r="D30" s="17" t="s">
        <v>221</v>
      </c>
      <c r="E30" s="611" t="s">
        <v>222</v>
      </c>
      <c r="F30" s="497" t="s">
        <v>223</v>
      </c>
      <c r="G30" s="509" t="s">
        <v>224</v>
      </c>
      <c r="H30" s="96" t="str">
        <f>MID(G30,1,1)</f>
        <v>1</v>
      </c>
      <c r="I30" s="435" t="s">
        <v>119</v>
      </c>
      <c r="J30" s="435" t="s">
        <v>118</v>
      </c>
      <c r="K30" s="435" t="s">
        <v>119</v>
      </c>
      <c r="L30" s="435" t="s">
        <v>119</v>
      </c>
      <c r="M30" s="435" t="s">
        <v>119</v>
      </c>
      <c r="N30" s="435" t="s">
        <v>118</v>
      </c>
      <c r="O30" s="435" t="s">
        <v>119</v>
      </c>
      <c r="P30" s="435" t="s">
        <v>118</v>
      </c>
      <c r="Q30" s="435" t="s">
        <v>118</v>
      </c>
      <c r="R30" s="435" t="s">
        <v>119</v>
      </c>
      <c r="S30" s="435" t="s">
        <v>119</v>
      </c>
      <c r="T30" s="435" t="s">
        <v>119</v>
      </c>
      <c r="U30" s="435" t="s">
        <v>119</v>
      </c>
      <c r="V30" s="435" t="s">
        <v>119</v>
      </c>
      <c r="W30" s="435" t="s">
        <v>119</v>
      </c>
      <c r="X30" s="435" t="s">
        <v>118</v>
      </c>
      <c r="Y30" s="435" t="s">
        <v>118</v>
      </c>
      <c r="Z30" s="435" t="s">
        <v>118</v>
      </c>
      <c r="AA30" s="435" t="s">
        <v>118</v>
      </c>
      <c r="AB30" s="98">
        <f t="shared" si="1"/>
        <v>11</v>
      </c>
      <c r="AC30" s="98">
        <f t="shared" si="2"/>
        <v>10</v>
      </c>
      <c r="AD30" s="499" t="str">
        <f>IF(AC30=5,"Moderado",IF(AC30=10,"Mayor",IF(AC30=20,"Catastrófico",0)))</f>
        <v>Mayor</v>
      </c>
      <c r="AE30" s="12">
        <f>H30*AC30</f>
        <v>10</v>
      </c>
      <c r="AF30" s="499" t="str">
        <f>VLOOKUP(AE30,Hoja2!$D$25:$E$67,2,0)</f>
        <v>10-Alta</v>
      </c>
      <c r="AG30" s="32" t="s">
        <v>226</v>
      </c>
      <c r="AH30" s="120" t="s">
        <v>121</v>
      </c>
      <c r="AI30" s="123">
        <f t="shared" si="3"/>
        <v>15</v>
      </c>
      <c r="AJ30" s="120" t="s">
        <v>122</v>
      </c>
      <c r="AK30" s="123">
        <f t="shared" si="4"/>
        <v>15</v>
      </c>
      <c r="AL30" s="120" t="s">
        <v>123</v>
      </c>
      <c r="AM30" s="123">
        <f t="shared" si="5"/>
        <v>15</v>
      </c>
      <c r="AN30" s="120" t="s">
        <v>124</v>
      </c>
      <c r="AO30" s="123">
        <f t="shared" si="6"/>
        <v>15</v>
      </c>
      <c r="AP30" s="120" t="s">
        <v>125</v>
      </c>
      <c r="AQ30" s="63">
        <f t="shared" si="7"/>
        <v>15</v>
      </c>
      <c r="AR30" s="32" t="s">
        <v>126</v>
      </c>
      <c r="AS30" s="63">
        <f t="shared" si="8"/>
        <v>15</v>
      </c>
      <c r="AT30" s="32" t="s">
        <v>127</v>
      </c>
      <c r="AU30" s="63">
        <f t="shared" si="16"/>
        <v>10</v>
      </c>
      <c r="AV30" s="63">
        <f t="shared" si="0"/>
        <v>100</v>
      </c>
      <c r="AW30" s="14" t="s">
        <v>227</v>
      </c>
      <c r="AX30" s="255" t="str">
        <f t="shared" si="9"/>
        <v>Fuerte</v>
      </c>
      <c r="AY30" s="75" t="s">
        <v>129</v>
      </c>
      <c r="AZ30" s="255" t="str">
        <f t="shared" si="10"/>
        <v>Fuerte</v>
      </c>
      <c r="BA30" s="102">
        <f t="shared" si="11"/>
        <v>100</v>
      </c>
      <c r="BB30" s="437">
        <f>AVERAGE(BA30:BA31)</f>
        <v>100</v>
      </c>
      <c r="BC30" s="437" t="str">
        <f t="shared" ref="BC30" si="25">IF(BB30&lt;50,"Débil",IF(AND(BB30&gt;=50,BB30&lt;99),"Moderado",IF(BB30=100,"Fuerte",)))</f>
        <v>Fuerte</v>
      </c>
      <c r="BD30" s="437"/>
      <c r="BE30" s="106">
        <f t="shared" si="12"/>
        <v>1</v>
      </c>
      <c r="BF30" s="106">
        <f t="shared" si="13"/>
        <v>1</v>
      </c>
      <c r="BG30" s="504" t="str">
        <f>IF(BF30=1,Hoja2!$H$3,IF(BF30=2,Hoja2!$H$4,IF(BF30=3,Hoja2!$H$5,IF(BF30=4,Hoja2!$H$6,IF(BF30=5,Hoja2!$H$7,0)))))</f>
        <v>1-Rara vez</v>
      </c>
      <c r="BH30" s="106">
        <f t="shared" si="14"/>
        <v>10</v>
      </c>
      <c r="BI30" s="504" t="str">
        <f>AD30</f>
        <v>Mayor</v>
      </c>
      <c r="BJ30" s="106">
        <f t="shared" si="15"/>
        <v>10</v>
      </c>
      <c r="BK30" s="511" t="str">
        <f>VLOOKUP(BJ30,Hoja2!$D$53:$E$67,2,0)</f>
        <v>10-Alta</v>
      </c>
      <c r="BL30" s="27" t="s">
        <v>229</v>
      </c>
      <c r="BM30" s="23" t="s">
        <v>230</v>
      </c>
      <c r="BN30" s="272">
        <v>44196</v>
      </c>
      <c r="BO30" s="335" t="s">
        <v>231</v>
      </c>
      <c r="BP30" s="503" t="s">
        <v>753</v>
      </c>
    </row>
    <row r="31" spans="1:69" s="48" customFormat="1" ht="128.25" customHeight="1" thickBot="1">
      <c r="A31" s="388"/>
      <c r="B31" s="508"/>
      <c r="C31" s="401"/>
      <c r="D31" s="353" t="s">
        <v>232</v>
      </c>
      <c r="E31" s="613"/>
      <c r="F31" s="407"/>
      <c r="G31" s="510"/>
      <c r="H31" s="96" t="str">
        <f t="shared" ref="H31" si="26">MID(G31,1,1)</f>
        <v/>
      </c>
      <c r="I31" s="410"/>
      <c r="J31" s="410"/>
      <c r="K31" s="410"/>
      <c r="L31" s="410"/>
      <c r="M31" s="410"/>
      <c r="N31" s="410"/>
      <c r="O31" s="410"/>
      <c r="P31" s="410"/>
      <c r="Q31" s="410"/>
      <c r="R31" s="410"/>
      <c r="S31" s="410"/>
      <c r="T31" s="410"/>
      <c r="U31" s="410"/>
      <c r="V31" s="410"/>
      <c r="W31" s="410"/>
      <c r="X31" s="410"/>
      <c r="Y31" s="410"/>
      <c r="Z31" s="410"/>
      <c r="AA31" s="410"/>
      <c r="AB31" s="98">
        <f>IF(X31="Si","19",COUNTIF(I31:AA31,"si"))</f>
        <v>0</v>
      </c>
      <c r="AC31" s="98">
        <f t="shared" si="2"/>
        <v>5</v>
      </c>
      <c r="AD31" s="468"/>
      <c r="AE31" s="31"/>
      <c r="AF31" s="468"/>
      <c r="AG31" s="31" t="s">
        <v>233</v>
      </c>
      <c r="AH31" s="121" t="s">
        <v>121</v>
      </c>
      <c r="AI31" s="123">
        <f t="shared" si="3"/>
        <v>15</v>
      </c>
      <c r="AJ31" s="121" t="s">
        <v>122</v>
      </c>
      <c r="AK31" s="123">
        <f t="shared" si="4"/>
        <v>15</v>
      </c>
      <c r="AL31" s="121" t="s">
        <v>123</v>
      </c>
      <c r="AM31" s="123">
        <f t="shared" si="5"/>
        <v>15</v>
      </c>
      <c r="AN31" s="121" t="s">
        <v>124</v>
      </c>
      <c r="AO31" s="123">
        <f t="shared" si="6"/>
        <v>15</v>
      </c>
      <c r="AP31" s="121" t="s">
        <v>125</v>
      </c>
      <c r="AQ31" s="63">
        <f t="shared" si="7"/>
        <v>15</v>
      </c>
      <c r="AR31" s="126" t="s">
        <v>126</v>
      </c>
      <c r="AS31" s="112">
        <f t="shared" si="8"/>
        <v>15</v>
      </c>
      <c r="AT31" s="126" t="s">
        <v>127</v>
      </c>
      <c r="AU31" s="64">
        <f t="shared" si="16"/>
        <v>10</v>
      </c>
      <c r="AV31" s="63">
        <f t="shared" si="0"/>
        <v>100</v>
      </c>
      <c r="AW31" s="16" t="s">
        <v>234</v>
      </c>
      <c r="AX31" s="255" t="str">
        <f t="shared" si="9"/>
        <v>Fuerte</v>
      </c>
      <c r="AY31" s="128" t="s">
        <v>129</v>
      </c>
      <c r="AZ31" s="255" t="str">
        <f t="shared" si="10"/>
        <v>Fuerte</v>
      </c>
      <c r="BA31" s="102">
        <f t="shared" si="11"/>
        <v>100</v>
      </c>
      <c r="BB31" s="438"/>
      <c r="BC31" s="438"/>
      <c r="BD31" s="438"/>
      <c r="BE31" s="106" t="e">
        <f t="shared" si="12"/>
        <v>#VALUE!</v>
      </c>
      <c r="BF31" s="106" t="e">
        <f t="shared" si="13"/>
        <v>#VALUE!</v>
      </c>
      <c r="BG31" s="455" t="e">
        <f>IF(BF31=1,Hoja2!$H$3,IF(BF31=2,Hoja2!$H$4,IF(BF31=3,Hoja2!$H$5,IF(BF31=4,Hoja2!$H$6,IF(BF31=5,Hoja2!$H$7,0)))))</f>
        <v>#VALUE!</v>
      </c>
      <c r="BH31" s="106">
        <f t="shared" si="14"/>
        <v>5</v>
      </c>
      <c r="BI31" s="455"/>
      <c r="BJ31" s="106" t="e">
        <f t="shared" si="15"/>
        <v>#VALUE!</v>
      </c>
      <c r="BK31" s="512"/>
      <c r="BL31" s="28" t="s">
        <v>235</v>
      </c>
      <c r="BM31" s="113" t="s">
        <v>236</v>
      </c>
      <c r="BN31" s="272">
        <v>44196</v>
      </c>
      <c r="BO31" s="336" t="s">
        <v>237</v>
      </c>
      <c r="BP31" s="461"/>
    </row>
    <row r="32" spans="1:69" s="48" customFormat="1" ht="62.25" customHeight="1" thickBot="1">
      <c r="A32" s="388">
        <v>8</v>
      </c>
      <c r="B32" s="492" t="s">
        <v>248</v>
      </c>
      <c r="C32" s="495" t="s">
        <v>249</v>
      </c>
      <c r="D32" s="17" t="s">
        <v>250</v>
      </c>
      <c r="E32" s="266" t="s">
        <v>251</v>
      </c>
      <c r="F32" s="497" t="s">
        <v>252</v>
      </c>
      <c r="G32" s="435" t="s">
        <v>228</v>
      </c>
      <c r="H32" s="96" t="str">
        <f>MID(G32,1,1)</f>
        <v>1</v>
      </c>
      <c r="I32" s="435" t="s">
        <v>119</v>
      </c>
      <c r="J32" s="435" t="s">
        <v>119</v>
      </c>
      <c r="K32" s="435" t="s">
        <v>119</v>
      </c>
      <c r="L32" s="435" t="s">
        <v>119</v>
      </c>
      <c r="M32" s="435" t="s">
        <v>119</v>
      </c>
      <c r="N32" s="435" t="s">
        <v>119</v>
      </c>
      <c r="O32" s="435" t="s">
        <v>119</v>
      </c>
      <c r="P32" s="435" t="s">
        <v>119</v>
      </c>
      <c r="Q32" s="435" t="s">
        <v>118</v>
      </c>
      <c r="R32" s="435" t="s">
        <v>119</v>
      </c>
      <c r="S32" s="435" t="s">
        <v>119</v>
      </c>
      <c r="T32" s="435" t="s">
        <v>119</v>
      </c>
      <c r="U32" s="435" t="s">
        <v>119</v>
      </c>
      <c r="V32" s="435" t="s">
        <v>119</v>
      </c>
      <c r="W32" s="435" t="s">
        <v>119</v>
      </c>
      <c r="X32" s="435" t="s">
        <v>118</v>
      </c>
      <c r="Y32" s="435" t="s">
        <v>119</v>
      </c>
      <c r="Z32" s="435" t="s">
        <v>118</v>
      </c>
      <c r="AA32" s="435" t="s">
        <v>118</v>
      </c>
      <c r="AB32" s="98">
        <f>IF(X32="Si","19",COUNTIF(I32:AA33,"si"))</f>
        <v>15</v>
      </c>
      <c r="AC32" s="98">
        <f>VALUE(IF(AB32&lt;=5,5,IF(AND(AB32&gt;5,AB32&lt;=11),10,IF(AB32&gt;11,20,0))))</f>
        <v>20</v>
      </c>
      <c r="AD32" s="499" t="s">
        <v>239</v>
      </c>
      <c r="AE32" s="63">
        <f>H32*AC32</f>
        <v>20</v>
      </c>
      <c r="AF32" s="499" t="str">
        <f>VLOOKUP(AE32,Hoja2!$D$25:$E$67,2,0)</f>
        <v>20-Extrema</v>
      </c>
      <c r="AG32" s="54" t="s">
        <v>253</v>
      </c>
      <c r="AH32" s="120" t="s">
        <v>121</v>
      </c>
      <c r="AI32" s="123">
        <f>IF(AH32="asignado",15,0)</f>
        <v>15</v>
      </c>
      <c r="AJ32" s="120" t="s">
        <v>122</v>
      </c>
      <c r="AK32" s="123">
        <f>IF(AJ32="adecuado",15,0)</f>
        <v>15</v>
      </c>
      <c r="AL32" s="120" t="s">
        <v>123</v>
      </c>
      <c r="AM32" s="123">
        <f>IF(AL32="oportuna",15,0)</f>
        <v>15</v>
      </c>
      <c r="AN32" s="120" t="s">
        <v>142</v>
      </c>
      <c r="AO32" s="123">
        <f>IF(AN32="prevenir",15,IF(AN32="detectar",10,0))</f>
        <v>10</v>
      </c>
      <c r="AP32" s="120" t="s">
        <v>125</v>
      </c>
      <c r="AQ32" s="63">
        <f>IF(AP32="confiable",15,0)</f>
        <v>15</v>
      </c>
      <c r="AR32" s="116" t="s">
        <v>126</v>
      </c>
      <c r="AS32" s="114">
        <f>IF(AR32="Se investigan y resuelven oportunamente ",15,0)</f>
        <v>15</v>
      </c>
      <c r="AT32" s="115" t="s">
        <v>127</v>
      </c>
      <c r="AU32" s="63">
        <f>IF(AT32="completa",10,IF(AT32="incompleta",5,0))</f>
        <v>10</v>
      </c>
      <c r="AV32" s="63">
        <f>AI32+AK32+AM32+AO32+AQ32+AS32+AU32</f>
        <v>95</v>
      </c>
      <c r="AW32" s="32"/>
      <c r="AX32" s="255" t="str">
        <f>IF(AV32&lt;=85,"Débil",IF(AND(AV32&gt;=86,AV32&lt;=95),"Moderado",IF(AV32&gt;95,"Fuerte")))</f>
        <v>Moderado</v>
      </c>
      <c r="AY32" s="75" t="s">
        <v>129</v>
      </c>
      <c r="AZ32" s="255" t="str">
        <f>IF(AND(AX32="Fuerte",AY32="Fuerte"),"Fuerte",IF(AND(AX32="Fuerte",AY32="Moderado"),"Moderado",IF(AND(AX32="Fuerte",AY32="Débil"),"Débil",IF(AND(AX32="Moderado",AY32="Fuerte"),"Moderado",IF(AND(AX32="Moderado",AY32="Moderado"),"Moderado",IF(AND(AX32="Moderado",AY32="Débil"),"Débil",IF(AND(AX32="Débil",AY32="Fuerte"),"Débil",IF(AND(AX32="Débil",AY32="Moderado"),"Débil",IF(AND(AX32="Débil",AY32="Débil"),"Débil",)))))))))</f>
        <v>Moderado</v>
      </c>
      <c r="BA32" s="102">
        <f>IF(AZ32="Débil",0,IF(AZ32="Moderado",75,IF(AZ32="Fuerte",100,)))</f>
        <v>75</v>
      </c>
      <c r="BB32" s="393">
        <f>AVERAGE(BA32:BA34)</f>
        <v>75</v>
      </c>
      <c r="BC32" s="393" t="str">
        <f t="shared" ref="BC32" si="27">IF(BB32&lt;50,"Débil",IF(AND(BB32&gt;=50,BB32&lt;99),"Moderado",IF(BB32=100,"Fuerte",)))</f>
        <v>Moderado</v>
      </c>
      <c r="BD32" s="393"/>
      <c r="BE32" s="106">
        <f>VALUE(IF(AND(BC32="Fuerte",BD32="Si"),H32-2,IF(AND(BC32="Moderado",BD32="Si"),H32-1,H32)))</f>
        <v>1</v>
      </c>
      <c r="BF32" s="106">
        <f>IF(BE32&lt;1,1,BE32)</f>
        <v>1</v>
      </c>
      <c r="BG32" s="501" t="str">
        <f>IF(BF32=1,Hoja2!$H$3,IF(BF32=2,Hoja2!$H$4,IF(BF32=3,Hoja2!$H$5,IF(BF32=4,Hoja2!$H$6,IF(BF32=5,Hoja2!$H$7,0)))))</f>
        <v>1-Rara vez</v>
      </c>
      <c r="BH32" s="106">
        <f>AC32</f>
        <v>20</v>
      </c>
      <c r="BI32" s="501" t="str">
        <f>AD32</f>
        <v>Catastrófico</v>
      </c>
      <c r="BJ32" s="106">
        <f>BF32*BH32</f>
        <v>20</v>
      </c>
      <c r="BK32" s="501" t="str">
        <f>VLOOKUP(BJ32,Hoja2!$D$53:$E$67,2,0)</f>
        <v>20-Extrema</v>
      </c>
      <c r="BL32" s="261" t="s">
        <v>254</v>
      </c>
      <c r="BM32" s="273" t="s">
        <v>790</v>
      </c>
      <c r="BN32" s="274" t="s">
        <v>255</v>
      </c>
      <c r="BO32" s="311" t="s">
        <v>256</v>
      </c>
      <c r="BP32" s="505" t="s">
        <v>754</v>
      </c>
      <c r="BQ32" s="569"/>
    </row>
    <row r="33" spans="1:69" s="48" customFormat="1" ht="64.5" customHeight="1" thickBot="1">
      <c r="A33" s="388"/>
      <c r="B33" s="493"/>
      <c r="C33" s="400"/>
      <c r="D33" s="18" t="s">
        <v>257</v>
      </c>
      <c r="E33" s="346" t="s">
        <v>258</v>
      </c>
      <c r="F33" s="406"/>
      <c r="G33" s="409"/>
      <c r="H33" s="96" t="str">
        <f>MID(G33,1,1)</f>
        <v/>
      </c>
      <c r="I33" s="409"/>
      <c r="J33" s="409"/>
      <c r="K33" s="409"/>
      <c r="L33" s="409"/>
      <c r="M33" s="409"/>
      <c r="N33" s="409"/>
      <c r="O33" s="409"/>
      <c r="P33" s="409"/>
      <c r="Q33" s="409"/>
      <c r="R33" s="409"/>
      <c r="S33" s="409"/>
      <c r="T33" s="409"/>
      <c r="U33" s="409"/>
      <c r="V33" s="409"/>
      <c r="W33" s="409"/>
      <c r="X33" s="409"/>
      <c r="Y33" s="409"/>
      <c r="Z33" s="409"/>
      <c r="AA33" s="409"/>
      <c r="AB33" s="98">
        <f>IF(X33="Si","19",COUNTIF(I33:AA34,"si"))</f>
        <v>0</v>
      </c>
      <c r="AC33" s="98">
        <f>VALUE(IF(AB33&lt;=5,5,IF(AND(AB33&gt;5,AB33&lt;=11),10,IF(AB33&gt;11,20,0))))</f>
        <v>5</v>
      </c>
      <c r="AD33" s="467"/>
      <c r="AE33" s="63" t="e">
        <f>H33*AC33</f>
        <v>#VALUE!</v>
      </c>
      <c r="AF33" s="467"/>
      <c r="AG33" s="55" t="s">
        <v>259</v>
      </c>
      <c r="AH33" s="110" t="s">
        <v>121</v>
      </c>
      <c r="AI33" s="123">
        <f>IF(AH33="asignado",15,0)</f>
        <v>15</v>
      </c>
      <c r="AJ33" s="110" t="s">
        <v>122</v>
      </c>
      <c r="AK33" s="123">
        <f>IF(AJ33="adecuado",15,0)</f>
        <v>15</v>
      </c>
      <c r="AL33" s="110" t="s">
        <v>123</v>
      </c>
      <c r="AM33" s="123">
        <f>IF(AL33="oportuna",15,0)</f>
        <v>15</v>
      </c>
      <c r="AN33" s="110" t="s">
        <v>142</v>
      </c>
      <c r="AO33" s="123">
        <f>IF(AN33="prevenir",15,IF(AN33="detectar",10,0))</f>
        <v>10</v>
      </c>
      <c r="AP33" s="110" t="s">
        <v>125</v>
      </c>
      <c r="AQ33" s="63">
        <f>IF(AP33="confiable",15,0)</f>
        <v>15</v>
      </c>
      <c r="AR33" s="29" t="s">
        <v>126</v>
      </c>
      <c r="AS33" s="63">
        <f>IF(AR33="Se investigan y resuelven oportunamente ",15,0)</f>
        <v>15</v>
      </c>
      <c r="AT33" s="26" t="s">
        <v>127</v>
      </c>
      <c r="AU33" s="64">
        <f>IF(AT33="completa",10,IF(AT33="incompleta",5,0))</f>
        <v>10</v>
      </c>
      <c r="AV33" s="63">
        <f>AI33+AK33+AM33+AO33+AQ33+AS33+AU33</f>
        <v>95</v>
      </c>
      <c r="AW33" s="26"/>
      <c r="AX33" s="255" t="str">
        <f>IF(AV33&lt;=85,"Débil",IF(AND(AV33&gt;=86,AV33&lt;=95),"Moderado",IF(AV33&gt;95,"Fuerte")))</f>
        <v>Moderado</v>
      </c>
      <c r="AY33" s="128" t="s">
        <v>129</v>
      </c>
      <c r="AZ33" s="255" t="str">
        <f>IF(AND(AX33="Fuerte",AY33="Fuerte"),"Fuerte",IF(AND(AX33="Fuerte",AY33="Moderado"),"Moderado",IF(AND(AX33="Fuerte",AY33="Débil"),"Débil",IF(AND(AX33="Moderado",AY33="Fuerte"),"Moderado",IF(AND(AX33="Moderado",AY33="Moderado"),"Moderado",IF(AND(AX33="Moderado",AY33="Débil"),"Débil",IF(AND(AX33="Débil",AY33="Fuerte"),"Débil",IF(AND(AX33="Débil",AY33="Moderado"),"Débil",IF(AND(AX33="Débil",AY33="Débil"),"Débil",)))))))))</f>
        <v>Moderado</v>
      </c>
      <c r="BA33" s="102">
        <f>IF(AZ33="Débil",0,IF(AZ33="Moderado",75,IF(AZ33="Fuerte",100,)))</f>
        <v>75</v>
      </c>
      <c r="BB33" s="394"/>
      <c r="BC33" s="394"/>
      <c r="BD33" s="394"/>
      <c r="BE33" s="106" t="e">
        <f>VALUE(IF(AND(BC33="Fuerte",BD33="Si"),H33-2,IF(AND(BC33="Moderado",BD33="Si"),H33-1,H33)))</f>
        <v>#VALUE!</v>
      </c>
      <c r="BF33" s="106" t="e">
        <f>IF(BE33&lt;1,1,BE33)</f>
        <v>#VALUE!</v>
      </c>
      <c r="BG33" s="462"/>
      <c r="BH33" s="106">
        <f>AC33</f>
        <v>5</v>
      </c>
      <c r="BI33" s="462"/>
      <c r="BJ33" s="106" t="e">
        <f>BF33*BH33</f>
        <v>#VALUE!</v>
      </c>
      <c r="BK33" s="462"/>
      <c r="BL33" s="262" t="s">
        <v>260</v>
      </c>
      <c r="BM33" s="273" t="s">
        <v>790</v>
      </c>
      <c r="BN33" s="274" t="s">
        <v>255</v>
      </c>
      <c r="BO33" s="311" t="s">
        <v>256</v>
      </c>
      <c r="BP33" s="506"/>
      <c r="BQ33" s="569"/>
    </row>
    <row r="34" spans="1:69" s="48" customFormat="1" ht="76.5" customHeight="1" thickBot="1">
      <c r="A34" s="388"/>
      <c r="B34" s="494"/>
      <c r="C34" s="496"/>
      <c r="D34" s="263" t="s">
        <v>261</v>
      </c>
      <c r="E34" s="355" t="s">
        <v>251</v>
      </c>
      <c r="F34" s="498"/>
      <c r="G34" s="436"/>
      <c r="H34" s="96" t="str">
        <f>MID(G34,1,1)</f>
        <v/>
      </c>
      <c r="I34" s="436"/>
      <c r="J34" s="436"/>
      <c r="K34" s="436"/>
      <c r="L34" s="436"/>
      <c r="M34" s="436"/>
      <c r="N34" s="436"/>
      <c r="O34" s="436"/>
      <c r="P34" s="436"/>
      <c r="Q34" s="436"/>
      <c r="R34" s="436"/>
      <c r="S34" s="436"/>
      <c r="T34" s="436"/>
      <c r="U34" s="436"/>
      <c r="V34" s="436"/>
      <c r="W34" s="436"/>
      <c r="X34" s="436"/>
      <c r="Y34" s="436"/>
      <c r="Z34" s="436"/>
      <c r="AA34" s="436"/>
      <c r="AB34" s="98">
        <f>IF(X34="Si","19",COUNTIF(I34:AA35,"si"))</f>
        <v>5</v>
      </c>
      <c r="AC34" s="98">
        <f>VALUE(IF(AB34&lt;=5,5,IF(AND(AB34&gt;5,AB34&lt;=11),10,IF(AB34&gt;11,20,0))))</f>
        <v>5</v>
      </c>
      <c r="AD34" s="500"/>
      <c r="AE34" s="70" t="e">
        <f>H34*AC34</f>
        <v>#VALUE!</v>
      </c>
      <c r="AF34" s="500"/>
      <c r="AG34" s="56" t="s">
        <v>262</v>
      </c>
      <c r="AH34" s="126" t="s">
        <v>121</v>
      </c>
      <c r="AI34" s="112">
        <f>IF(AH34="asignado",15,0)</f>
        <v>15</v>
      </c>
      <c r="AJ34" s="126" t="s">
        <v>122</v>
      </c>
      <c r="AK34" s="112">
        <f>IF(AJ34="adecuado",15,0)</f>
        <v>15</v>
      </c>
      <c r="AL34" s="126" t="s">
        <v>123</v>
      </c>
      <c r="AM34" s="112">
        <f>IF(AL34="oportuna",15,0)</f>
        <v>15</v>
      </c>
      <c r="AN34" s="126" t="s">
        <v>142</v>
      </c>
      <c r="AO34" s="112">
        <f>IF(AN34="prevenir",15,IF(AN34="detectar",10,0))</f>
        <v>10</v>
      </c>
      <c r="AP34" s="126" t="s">
        <v>125</v>
      </c>
      <c r="AQ34" s="70">
        <f>IF(AP34="confiable",15,0)</f>
        <v>15</v>
      </c>
      <c r="AR34" s="30" t="s">
        <v>126</v>
      </c>
      <c r="AS34" s="70">
        <f>IF(AR34="Se investigan y resuelven oportunamente ",15,0)</f>
        <v>15</v>
      </c>
      <c r="AT34" s="121" t="s">
        <v>127</v>
      </c>
      <c r="AU34" s="70">
        <f>IF(AT34="completa",10,IF(AT34="incompleta",5,0))</f>
        <v>10</v>
      </c>
      <c r="AV34" s="70">
        <f>AI34+AK34+AM34+AO34+AQ34+AS34+AU34</f>
        <v>95</v>
      </c>
      <c r="AW34" s="60"/>
      <c r="AX34" s="106" t="str">
        <f>IF(AV34&lt;=85,"Débil",IF(AND(AV34&gt;=86,AV34&lt;=95),"Moderado",IF(AV34&gt;95,"Fuerte")))</f>
        <v>Moderado</v>
      </c>
      <c r="AY34" s="104" t="s">
        <v>129</v>
      </c>
      <c r="AZ34" s="106" t="str">
        <f>IF(AND(AX34="Fuerte",AY34="Fuerte"),"Fuerte",IF(AND(AX34="Fuerte",AY34="Moderado"),"Moderado",IF(AND(AX34="Fuerte",AY34="Débil"),"Débil",IF(AND(AX34="Moderado",AY34="Fuerte"),"Moderado",IF(AND(AX34="Moderado",AY34="Moderado"),"Moderado",IF(AND(AX34="Moderado",AY34="Débil"),"Débil",IF(AND(AX34="Débil",AY34="Fuerte"),"Débil",IF(AND(AX34="Débil",AY34="Moderado"),"Débil",IF(AND(AX34="Débil",AY34="Débil"),"Débil",)))))))))</f>
        <v>Moderado</v>
      </c>
      <c r="BA34" s="135">
        <f>IF(AZ34="Débil",0,IF(AZ34="Moderado",75,IF(AZ34="Fuerte",100,)))</f>
        <v>75</v>
      </c>
      <c r="BB34" s="394"/>
      <c r="BC34" s="394" t="str">
        <f>IF(BB34&lt;50,"Débil",IF(AND(BB34&gt;=50,BB34&lt;99),"Moderado",IF(BB34=100,"Fuerte",)))</f>
        <v>Débil</v>
      </c>
      <c r="BD34" s="394"/>
      <c r="BE34" s="106" t="e">
        <f>VALUE(IF(AND(BC34="Fuerte",BD34="Si"),H34-2,IF(AND(BC34="Moderado",BD34="Si"),H34-1,H34)))</f>
        <v>#VALUE!</v>
      </c>
      <c r="BF34" s="106" t="e">
        <f>IF(BE34&lt;1,1,BE34)</f>
        <v>#VALUE!</v>
      </c>
      <c r="BG34" s="502"/>
      <c r="BH34" s="106">
        <f>AC34</f>
        <v>5</v>
      </c>
      <c r="BI34" s="502"/>
      <c r="BJ34" s="106" t="e">
        <f>BF34*BH34</f>
        <v>#VALUE!</v>
      </c>
      <c r="BK34" s="502"/>
      <c r="BL34" s="263" t="s">
        <v>263</v>
      </c>
      <c r="BM34" s="273" t="s">
        <v>790</v>
      </c>
      <c r="BN34" s="275" t="s">
        <v>255</v>
      </c>
      <c r="BO34" s="312" t="s">
        <v>256</v>
      </c>
      <c r="BP34" s="507"/>
      <c r="BQ34" s="569"/>
    </row>
    <row r="35" spans="1:69" ht="45.75" thickBot="1">
      <c r="A35" s="388">
        <v>9</v>
      </c>
      <c r="B35" s="411" t="s">
        <v>758</v>
      </c>
      <c r="C35" s="414" t="s">
        <v>758</v>
      </c>
      <c r="D35" s="347" t="s">
        <v>759</v>
      </c>
      <c r="E35" s="599" t="s">
        <v>238</v>
      </c>
      <c r="F35" s="488" t="s">
        <v>762</v>
      </c>
      <c r="G35" s="423" t="s">
        <v>173</v>
      </c>
      <c r="H35" s="278" t="str">
        <f>MID(G35,1,1)</f>
        <v>3</v>
      </c>
      <c r="I35" s="426" t="s">
        <v>119</v>
      </c>
      <c r="J35" s="426" t="s">
        <v>118</v>
      </c>
      <c r="K35" s="426" t="s">
        <v>118</v>
      </c>
      <c r="L35" s="426" t="s">
        <v>118</v>
      </c>
      <c r="M35" s="426" t="s">
        <v>118</v>
      </c>
      <c r="N35" s="426" t="s">
        <v>119</v>
      </c>
      <c r="O35" s="426" t="s">
        <v>119</v>
      </c>
      <c r="P35" s="426" t="s">
        <v>119</v>
      </c>
      <c r="Q35" s="426" t="s">
        <v>118</v>
      </c>
      <c r="R35" s="426" t="s">
        <v>118</v>
      </c>
      <c r="S35" s="426" t="s">
        <v>119</v>
      </c>
      <c r="T35" s="426" t="s">
        <v>118</v>
      </c>
      <c r="U35" s="426" t="s">
        <v>118</v>
      </c>
      <c r="V35" s="426" t="s">
        <v>118</v>
      </c>
      <c r="W35" s="426" t="s">
        <v>118</v>
      </c>
      <c r="X35" s="426" t="s">
        <v>118</v>
      </c>
      <c r="Y35" s="426" t="s">
        <v>118</v>
      </c>
      <c r="Z35" s="426" t="s">
        <v>118</v>
      </c>
      <c r="AA35" s="426" t="s">
        <v>118</v>
      </c>
      <c r="AB35" s="279">
        <f>IF(X35="Si","19",COUNTIF(I35:AA38,"si"))</f>
        <v>5</v>
      </c>
      <c r="AC35" s="279">
        <f>VALUE(IF(AB35&lt;=5,5,IF(AND(AB35&gt;5,AB35&lt;=11),10,IF(AB35&gt;11,20,0))))</f>
        <v>5</v>
      </c>
      <c r="AD35" s="423" t="s">
        <v>144</v>
      </c>
      <c r="AE35" s="280">
        <f t="shared" ref="AE35:AE48" si="28">H35*AC35</f>
        <v>15</v>
      </c>
      <c r="AF35" s="423" t="str">
        <f>VLOOKUP(AE35,Hoja2!$D$25:$E$67,2,0)</f>
        <v>5-Extrema</v>
      </c>
      <c r="AG35" s="281" t="s">
        <v>241</v>
      </c>
      <c r="AH35" s="333" t="s">
        <v>121</v>
      </c>
      <c r="AI35" s="280">
        <f>IF(AH35="asignado",15,0)</f>
        <v>15</v>
      </c>
      <c r="AJ35" s="333" t="s">
        <v>122</v>
      </c>
      <c r="AK35" s="280">
        <f>IF(AJ35="adecuado",15,0)</f>
        <v>15</v>
      </c>
      <c r="AL35" s="333" t="s">
        <v>123</v>
      </c>
      <c r="AM35" s="280">
        <f>IF(AL35="oportuna",15,0)</f>
        <v>15</v>
      </c>
      <c r="AN35" s="333" t="s">
        <v>124</v>
      </c>
      <c r="AO35" s="280">
        <f>IF(AN35="prevenir",15,IF(AN35="detectar",10,0))</f>
        <v>15</v>
      </c>
      <c r="AP35" s="333" t="s">
        <v>125</v>
      </c>
      <c r="AQ35" s="280">
        <f>IF(AP35="confiable",15,0)</f>
        <v>15</v>
      </c>
      <c r="AR35" s="283" t="s">
        <v>126</v>
      </c>
      <c r="AS35" s="280">
        <f>IF(AR35="Se investigan y resuelven oportunamente ",15,0)</f>
        <v>15</v>
      </c>
      <c r="AT35" s="284" t="s">
        <v>127</v>
      </c>
      <c r="AU35" s="280">
        <f>IF(AT35="completa",10,IF(AT35="incompleta",5,0))</f>
        <v>10</v>
      </c>
      <c r="AV35" s="280">
        <f t="shared" ref="AV35:AV48" si="29">AI35+AK35+AM35+AO35+AQ35+AS35+AU35</f>
        <v>100</v>
      </c>
      <c r="AW35" s="285" t="s">
        <v>241</v>
      </c>
      <c r="AX35" s="286" t="str">
        <f t="shared" ref="AX35:AX48" si="30">IF(AV35&lt;=85,"Débil",IF(AND(AV35&gt;=86,AV35&lt;=95),"Moderado",IF(AV35&gt;95,"Fuerte")))</f>
        <v>Fuerte</v>
      </c>
      <c r="AY35" s="287" t="s">
        <v>144</v>
      </c>
      <c r="AZ35" s="287" t="s">
        <v>144</v>
      </c>
      <c r="BA35" s="288">
        <f>IF(AZ35="Débil",0,IF(AZ35="Moderado",75,IF(AZ35="Fuerte",100,)))</f>
        <v>75</v>
      </c>
      <c r="BB35" s="445">
        <f>AVERAGE(BA35:BA39)</f>
        <v>75</v>
      </c>
      <c r="BC35" s="451" t="str">
        <f t="shared" ref="BC35:BC39" si="31">IF(BB35&lt;50,"Débil",IF(AND(BB35&gt;=50,BB35&lt;99),"Moderado",IF(BB35=100,"Fuerte",)))</f>
        <v>Moderado</v>
      </c>
      <c r="BD35" s="451"/>
      <c r="BE35" s="289">
        <f>VALUE(IF(AND(BC35="Fuerte",BD35="Si"),H35-2,IF(AND(BC35="Moderado",BD35="Si"),H35-1,H35)))</f>
        <v>3</v>
      </c>
      <c r="BF35" s="289">
        <f>IF(BE35&lt;1,1,BE35)</f>
        <v>3</v>
      </c>
      <c r="BG35" s="440" t="str">
        <f>IF(BF35=1,Hoja2!$H$3,IF(BF35=2,Hoja2!$H$4,IF(BF35=3,Hoja2!$H$5,IF(BF35=4,Hoja2!$H$6,IF(BF35=5,Hoja2!$H$7,0)))))</f>
        <v>3-Posible</v>
      </c>
      <c r="BH35" s="289">
        <f>AC35</f>
        <v>5</v>
      </c>
      <c r="BI35" s="440" t="str">
        <f>AD35</f>
        <v>Moderado</v>
      </c>
      <c r="BJ35" s="289">
        <f>BF35*BH35</f>
        <v>15</v>
      </c>
      <c r="BK35" s="440" t="str">
        <f>VLOOKUP(BJ35,Hoja2!$D$53:$E$67,2,0)</f>
        <v>15-Alta</v>
      </c>
      <c r="BL35" s="283" t="s">
        <v>768</v>
      </c>
      <c r="BM35" s="414" t="s">
        <v>795</v>
      </c>
      <c r="BN35" s="337">
        <v>44165</v>
      </c>
      <c r="BO35" s="338" t="s">
        <v>772</v>
      </c>
      <c r="BP35" s="596" t="s">
        <v>775</v>
      </c>
      <c r="BQ35" s="260"/>
    </row>
    <row r="36" spans="1:69" ht="45.75" thickBot="1">
      <c r="A36" s="388"/>
      <c r="B36" s="486"/>
      <c r="C36" s="449"/>
      <c r="D36" s="348"/>
      <c r="E36" s="600"/>
      <c r="F36" s="489"/>
      <c r="G36" s="424"/>
      <c r="H36" s="290"/>
      <c r="I36" s="433"/>
      <c r="J36" s="433"/>
      <c r="K36" s="433"/>
      <c r="L36" s="433"/>
      <c r="M36" s="433"/>
      <c r="N36" s="433"/>
      <c r="O36" s="433"/>
      <c r="P36" s="433"/>
      <c r="Q36" s="433"/>
      <c r="R36" s="433"/>
      <c r="S36" s="433"/>
      <c r="T36" s="433"/>
      <c r="U36" s="433"/>
      <c r="V36" s="433"/>
      <c r="W36" s="433"/>
      <c r="X36" s="433"/>
      <c r="Y36" s="433"/>
      <c r="Z36" s="433"/>
      <c r="AA36" s="433"/>
      <c r="AB36" s="291"/>
      <c r="AC36" s="291"/>
      <c r="AD36" s="424"/>
      <c r="AE36" s="292"/>
      <c r="AF36" s="424"/>
      <c r="AG36" s="281" t="s">
        <v>763</v>
      </c>
      <c r="AH36" s="334" t="s">
        <v>121</v>
      </c>
      <c r="AI36" s="292"/>
      <c r="AJ36" s="334" t="s">
        <v>122</v>
      </c>
      <c r="AK36" s="292"/>
      <c r="AL36" s="334" t="s">
        <v>123</v>
      </c>
      <c r="AM36" s="292"/>
      <c r="AN36" s="334" t="s">
        <v>124</v>
      </c>
      <c r="AO36" s="292"/>
      <c r="AP36" s="334" t="s">
        <v>125</v>
      </c>
      <c r="AQ36" s="292"/>
      <c r="AR36" s="294" t="s">
        <v>126</v>
      </c>
      <c r="AS36" s="292"/>
      <c r="AT36" s="295" t="s">
        <v>127</v>
      </c>
      <c r="AU36" s="292"/>
      <c r="AV36" s="280">
        <f t="shared" si="29"/>
        <v>0</v>
      </c>
      <c r="AW36" s="281" t="s">
        <v>763</v>
      </c>
      <c r="AX36" s="286" t="str">
        <f t="shared" si="30"/>
        <v>Débil</v>
      </c>
      <c r="AY36" s="296" t="s">
        <v>144</v>
      </c>
      <c r="AZ36" s="296" t="s">
        <v>144</v>
      </c>
      <c r="BA36" s="297"/>
      <c r="BB36" s="446"/>
      <c r="BC36" s="452"/>
      <c r="BD36" s="452"/>
      <c r="BE36" s="298"/>
      <c r="BF36" s="298"/>
      <c r="BG36" s="441"/>
      <c r="BH36" s="298"/>
      <c r="BI36" s="441"/>
      <c r="BJ36" s="298"/>
      <c r="BK36" s="441"/>
      <c r="BL36" s="294" t="s">
        <v>769</v>
      </c>
      <c r="BM36" s="449"/>
      <c r="BN36" s="337">
        <v>44012</v>
      </c>
      <c r="BO36" s="338" t="s">
        <v>773</v>
      </c>
      <c r="BP36" s="596"/>
      <c r="BQ36" s="260"/>
    </row>
    <row r="37" spans="1:69" ht="60.75" thickBot="1">
      <c r="A37" s="388"/>
      <c r="B37" s="486"/>
      <c r="C37" s="449"/>
      <c r="D37" s="348" t="s">
        <v>242</v>
      </c>
      <c r="E37" s="600"/>
      <c r="F37" s="489"/>
      <c r="G37" s="424"/>
      <c r="H37" s="290"/>
      <c r="I37" s="433"/>
      <c r="J37" s="433"/>
      <c r="K37" s="433"/>
      <c r="L37" s="433"/>
      <c r="M37" s="433"/>
      <c r="N37" s="433"/>
      <c r="O37" s="433"/>
      <c r="P37" s="433"/>
      <c r="Q37" s="433"/>
      <c r="R37" s="433"/>
      <c r="S37" s="433"/>
      <c r="T37" s="433"/>
      <c r="U37" s="433"/>
      <c r="V37" s="433"/>
      <c r="W37" s="433"/>
      <c r="X37" s="433"/>
      <c r="Y37" s="433"/>
      <c r="Z37" s="433"/>
      <c r="AA37" s="433"/>
      <c r="AB37" s="291"/>
      <c r="AC37" s="291"/>
      <c r="AD37" s="424"/>
      <c r="AE37" s="292"/>
      <c r="AF37" s="424"/>
      <c r="AG37" s="281" t="s">
        <v>764</v>
      </c>
      <c r="AH37" s="334" t="s">
        <v>121</v>
      </c>
      <c r="AI37" s="292"/>
      <c r="AJ37" s="334" t="s">
        <v>122</v>
      </c>
      <c r="AK37" s="292"/>
      <c r="AL37" s="334" t="s">
        <v>123</v>
      </c>
      <c r="AM37" s="292"/>
      <c r="AN37" s="334" t="s">
        <v>124</v>
      </c>
      <c r="AO37" s="292"/>
      <c r="AP37" s="334" t="s">
        <v>125</v>
      </c>
      <c r="AQ37" s="292"/>
      <c r="AR37" s="294" t="s">
        <v>126</v>
      </c>
      <c r="AS37" s="292"/>
      <c r="AT37" s="295" t="s">
        <v>127</v>
      </c>
      <c r="AU37" s="292"/>
      <c r="AV37" s="280">
        <f t="shared" si="29"/>
        <v>0</v>
      </c>
      <c r="AW37" s="281" t="s">
        <v>766</v>
      </c>
      <c r="AX37" s="286" t="str">
        <f t="shared" si="30"/>
        <v>Débil</v>
      </c>
      <c r="AY37" s="296" t="s">
        <v>144</v>
      </c>
      <c r="AZ37" s="296" t="s">
        <v>144</v>
      </c>
      <c r="BA37" s="297"/>
      <c r="BB37" s="446"/>
      <c r="BC37" s="452"/>
      <c r="BD37" s="452"/>
      <c r="BE37" s="298"/>
      <c r="BF37" s="298"/>
      <c r="BG37" s="441"/>
      <c r="BH37" s="298"/>
      <c r="BI37" s="441"/>
      <c r="BJ37" s="298"/>
      <c r="BK37" s="441"/>
      <c r="BL37" s="294" t="s">
        <v>770</v>
      </c>
      <c r="BM37" s="449"/>
      <c r="BN37" s="337">
        <v>44165</v>
      </c>
      <c r="BO37" s="338" t="s">
        <v>772</v>
      </c>
      <c r="BP37" s="596"/>
      <c r="BQ37" s="260"/>
    </row>
    <row r="38" spans="1:69" ht="75.75" thickBot="1">
      <c r="A38" s="388"/>
      <c r="B38" s="412"/>
      <c r="C38" s="415"/>
      <c r="D38" s="349" t="s">
        <v>760</v>
      </c>
      <c r="E38" s="600"/>
      <c r="F38" s="490"/>
      <c r="G38" s="478"/>
      <c r="H38" s="299" t="str">
        <f t="shared" ref="H38:H48" si="32">MID(G38,1,1)</f>
        <v/>
      </c>
      <c r="I38" s="427"/>
      <c r="J38" s="427"/>
      <c r="K38" s="427"/>
      <c r="L38" s="427"/>
      <c r="M38" s="427"/>
      <c r="N38" s="427"/>
      <c r="O38" s="427"/>
      <c r="P38" s="427"/>
      <c r="Q38" s="427"/>
      <c r="R38" s="427"/>
      <c r="S38" s="427"/>
      <c r="T38" s="427"/>
      <c r="U38" s="427"/>
      <c r="V38" s="427"/>
      <c r="W38" s="427"/>
      <c r="X38" s="427"/>
      <c r="Y38" s="427"/>
      <c r="Z38" s="427"/>
      <c r="AA38" s="427"/>
      <c r="AB38" s="300">
        <f>IF(X38="Si","19",COUNTIF(I38:AA39,"si"))</f>
        <v>0</v>
      </c>
      <c r="AC38" s="300">
        <f t="shared" ref="AC38:AC48" si="33">VALUE(IF(AB38&lt;=5,5,IF(AND(AB38&gt;5,AB38&lt;=11),10,IF(AB38&gt;11,20,0))))</f>
        <v>5</v>
      </c>
      <c r="AD38" s="478"/>
      <c r="AE38" s="301" t="e">
        <f t="shared" si="28"/>
        <v>#VALUE!</v>
      </c>
      <c r="AF38" s="478"/>
      <c r="AG38" s="281" t="s">
        <v>765</v>
      </c>
      <c r="AH38" s="334" t="s">
        <v>121</v>
      </c>
      <c r="AI38" s="301">
        <f>IF(AH38="asignado",15,0)</f>
        <v>15</v>
      </c>
      <c r="AJ38" s="334" t="s">
        <v>122</v>
      </c>
      <c r="AK38" s="301">
        <f>IF(AJ38="adecuado",15,0)</f>
        <v>15</v>
      </c>
      <c r="AL38" s="334" t="s">
        <v>123</v>
      </c>
      <c r="AM38" s="301">
        <f>IF(AL38="oportuna",15,0)</f>
        <v>15</v>
      </c>
      <c r="AN38" s="334" t="s">
        <v>124</v>
      </c>
      <c r="AO38" s="301">
        <f>IF(AN38="prevenir",15,IF(AN38="detectar",10,0))</f>
        <v>15</v>
      </c>
      <c r="AP38" s="334" t="s">
        <v>125</v>
      </c>
      <c r="AQ38" s="301">
        <f>IF(AP38="confiable",15,0)</f>
        <v>15</v>
      </c>
      <c r="AR38" s="294" t="s">
        <v>126</v>
      </c>
      <c r="AS38" s="301">
        <f>IF(AR38="Se investigan y resuelven oportunamente ",15,0)</f>
        <v>15</v>
      </c>
      <c r="AT38" s="295" t="s">
        <v>127</v>
      </c>
      <c r="AU38" s="301">
        <f t="shared" ref="AU38:AU48" si="34">IF(AT38="completa",10,IF(AT38="incompleta",5,0))</f>
        <v>10</v>
      </c>
      <c r="AV38" s="301">
        <f t="shared" si="29"/>
        <v>100</v>
      </c>
      <c r="AW38" s="281" t="s">
        <v>767</v>
      </c>
      <c r="AX38" s="286" t="str">
        <f t="shared" si="30"/>
        <v>Fuerte</v>
      </c>
      <c r="AY38" s="296" t="s">
        <v>144</v>
      </c>
      <c r="AZ38" s="296" t="s">
        <v>144</v>
      </c>
      <c r="BA38" s="302">
        <f>IF(AZ38="Débil",0,IF(AZ38="Moderado",75,IF(AZ38="Fuerte",100,)))</f>
        <v>75</v>
      </c>
      <c r="BB38" s="447"/>
      <c r="BC38" s="452"/>
      <c r="BD38" s="452"/>
      <c r="BE38" s="303" t="e">
        <f t="shared" ref="BE38:BE48" si="35">VALUE(IF(AND(BC38="Fuerte",BD38="Si"),H38-2,IF(AND(BC38="Moderado",BD38="Si"),H38-1,H38)))</f>
        <v>#VALUE!</v>
      </c>
      <c r="BF38" s="303" t="e">
        <f t="shared" ref="BF38:BF48" si="36">IF(BE38&lt;1,1,BE38)</f>
        <v>#VALUE!</v>
      </c>
      <c r="BG38" s="441"/>
      <c r="BH38" s="303">
        <f t="shared" ref="BH38:BH48" si="37">AC38</f>
        <v>5</v>
      </c>
      <c r="BI38" s="441"/>
      <c r="BJ38" s="303" t="e">
        <f t="shared" ref="BJ38:BJ48" si="38">BF38*BH38</f>
        <v>#VALUE!</v>
      </c>
      <c r="BK38" s="441"/>
      <c r="BL38" s="601" t="s">
        <v>771</v>
      </c>
      <c r="BM38" s="415"/>
      <c r="BN38" s="603">
        <v>44165</v>
      </c>
      <c r="BO38" s="605" t="s">
        <v>774</v>
      </c>
      <c r="BP38" s="596"/>
      <c r="BQ38" s="260"/>
    </row>
    <row r="39" spans="1:69" ht="45.75" thickBot="1">
      <c r="A39" s="388"/>
      <c r="B39" s="487"/>
      <c r="C39" s="450"/>
      <c r="D39" s="350" t="s">
        <v>761</v>
      </c>
      <c r="E39" s="600"/>
      <c r="F39" s="491"/>
      <c r="G39" s="485"/>
      <c r="H39" s="322" t="str">
        <f t="shared" si="32"/>
        <v/>
      </c>
      <c r="I39" s="434"/>
      <c r="J39" s="434"/>
      <c r="K39" s="434"/>
      <c r="L39" s="434"/>
      <c r="M39" s="434"/>
      <c r="N39" s="434"/>
      <c r="O39" s="434"/>
      <c r="P39" s="434"/>
      <c r="Q39" s="434"/>
      <c r="R39" s="434"/>
      <c r="S39" s="434"/>
      <c r="T39" s="434"/>
      <c r="U39" s="434"/>
      <c r="V39" s="434"/>
      <c r="W39" s="434"/>
      <c r="X39" s="434"/>
      <c r="Y39" s="434"/>
      <c r="Z39" s="434"/>
      <c r="AA39" s="434"/>
      <c r="AB39" s="323">
        <f>IF(X39="Si","19",COUNTIF(I39:AA40,"si"))</f>
        <v>9</v>
      </c>
      <c r="AC39" s="323">
        <f t="shared" si="33"/>
        <v>10</v>
      </c>
      <c r="AD39" s="485"/>
      <c r="AE39" s="324" t="e">
        <f t="shared" si="28"/>
        <v>#VALUE!</v>
      </c>
      <c r="AF39" s="485"/>
      <c r="AG39" s="325" t="s">
        <v>243</v>
      </c>
      <c r="AH39" s="295" t="s">
        <v>121</v>
      </c>
      <c r="AI39" s="324">
        <f>IF(AH39="asignado",15,0)</f>
        <v>15</v>
      </c>
      <c r="AJ39" s="295" t="s">
        <v>122</v>
      </c>
      <c r="AK39" s="324">
        <f>IF(AJ39="adecuado",15,0)</f>
        <v>15</v>
      </c>
      <c r="AL39" s="295" t="s">
        <v>123</v>
      </c>
      <c r="AM39" s="324">
        <f>IF(AL39="oportuna",15,0)</f>
        <v>15</v>
      </c>
      <c r="AN39" s="295" t="s">
        <v>124</v>
      </c>
      <c r="AO39" s="324">
        <f>IF(AN39="prevenir",15,IF(AN39="detectar",10,0))</f>
        <v>15</v>
      </c>
      <c r="AP39" s="295" t="s">
        <v>125</v>
      </c>
      <c r="AQ39" s="324">
        <f>IF(AP39="confiable",15,0)</f>
        <v>15</v>
      </c>
      <c r="AR39" s="325" t="s">
        <v>126</v>
      </c>
      <c r="AS39" s="324">
        <f>IF(AR39="Se investigan y resuelven oportunamente ",15,0)</f>
        <v>15</v>
      </c>
      <c r="AT39" s="295" t="s">
        <v>127</v>
      </c>
      <c r="AU39" s="324">
        <f t="shared" si="34"/>
        <v>10</v>
      </c>
      <c r="AV39" s="324">
        <f t="shared" si="29"/>
        <v>100</v>
      </c>
      <c r="AW39" s="326" t="s">
        <v>243</v>
      </c>
      <c r="AX39" s="286" t="str">
        <f t="shared" si="30"/>
        <v>Fuerte</v>
      </c>
      <c r="AY39" s="327" t="s">
        <v>144</v>
      </c>
      <c r="AZ39" s="327" t="s">
        <v>144</v>
      </c>
      <c r="BA39" s="328">
        <f>IF(AZ39="Débil",0,IF(AZ39="Moderado",75,IF(AZ39="Fuerte",100,)))</f>
        <v>75</v>
      </c>
      <c r="BB39" s="448"/>
      <c r="BC39" s="452" t="str">
        <f t="shared" si="31"/>
        <v>Débil</v>
      </c>
      <c r="BD39" s="452"/>
      <c r="BE39" s="329" t="e">
        <f t="shared" si="35"/>
        <v>#VALUE!</v>
      </c>
      <c r="BF39" s="329" t="e">
        <f t="shared" si="36"/>
        <v>#VALUE!</v>
      </c>
      <c r="BG39" s="441"/>
      <c r="BH39" s="329">
        <f t="shared" si="37"/>
        <v>10</v>
      </c>
      <c r="BI39" s="441"/>
      <c r="BJ39" s="329" t="e">
        <f t="shared" si="38"/>
        <v>#VALUE!</v>
      </c>
      <c r="BK39" s="441"/>
      <c r="BL39" s="602"/>
      <c r="BM39" s="450"/>
      <c r="BN39" s="604"/>
      <c r="BO39" s="606"/>
      <c r="BP39" s="596"/>
      <c r="BQ39" s="260"/>
    </row>
    <row r="40" spans="1:69" ht="63" customHeight="1" thickBot="1">
      <c r="A40" s="388">
        <v>10</v>
      </c>
      <c r="B40" s="411" t="s">
        <v>244</v>
      </c>
      <c r="C40" s="414" t="s">
        <v>245</v>
      </c>
      <c r="D40" s="347" t="s">
        <v>776</v>
      </c>
      <c r="E40" s="417" t="s">
        <v>238</v>
      </c>
      <c r="F40" s="420" t="s">
        <v>246</v>
      </c>
      <c r="G40" s="423" t="s">
        <v>173</v>
      </c>
      <c r="H40" s="278" t="str">
        <f t="shared" si="32"/>
        <v>3</v>
      </c>
      <c r="I40" s="426" t="s">
        <v>119</v>
      </c>
      <c r="J40" s="426" t="s">
        <v>119</v>
      </c>
      <c r="K40" s="426" t="s">
        <v>119</v>
      </c>
      <c r="L40" s="426" t="s">
        <v>118</v>
      </c>
      <c r="M40" s="426" t="s">
        <v>118</v>
      </c>
      <c r="N40" s="426" t="s">
        <v>119</v>
      </c>
      <c r="O40" s="426" t="s">
        <v>119</v>
      </c>
      <c r="P40" s="426" t="s">
        <v>118</v>
      </c>
      <c r="Q40" s="426" t="s">
        <v>118</v>
      </c>
      <c r="R40" s="426" t="s">
        <v>118</v>
      </c>
      <c r="S40" s="426" t="s">
        <v>119</v>
      </c>
      <c r="T40" s="426" t="s">
        <v>119</v>
      </c>
      <c r="U40" s="426" t="s">
        <v>119</v>
      </c>
      <c r="V40" s="426" t="s">
        <v>118</v>
      </c>
      <c r="W40" s="426" t="s">
        <v>119</v>
      </c>
      <c r="X40" s="426" t="s">
        <v>118</v>
      </c>
      <c r="Y40" s="426" t="s">
        <v>118</v>
      </c>
      <c r="Z40" s="426" t="s">
        <v>118</v>
      </c>
      <c r="AA40" s="426" t="s">
        <v>118</v>
      </c>
      <c r="AB40" s="279">
        <f>IF(X40="Si","19",COUNTIF(I40:AA41,"si"))</f>
        <v>9</v>
      </c>
      <c r="AC40" s="279">
        <f t="shared" si="33"/>
        <v>10</v>
      </c>
      <c r="AD40" s="423" t="s">
        <v>213</v>
      </c>
      <c r="AE40" s="280">
        <f t="shared" si="28"/>
        <v>30</v>
      </c>
      <c r="AF40" s="423" t="str">
        <f>VLOOKUP(AE40,Hoja2!$D$25:$E$67,2,0)</f>
        <v>30-Extrema</v>
      </c>
      <c r="AG40" s="276" t="s">
        <v>779</v>
      </c>
      <c r="AH40" s="333" t="s">
        <v>121</v>
      </c>
      <c r="AI40" s="280">
        <f t="shared" ref="AI40" si="39">IF(AH40="asignado",15,0)</f>
        <v>15</v>
      </c>
      <c r="AJ40" s="333" t="s">
        <v>122</v>
      </c>
      <c r="AK40" s="280">
        <f t="shared" ref="AK40" si="40">IF(AJ40="adecuado",15,0)</f>
        <v>15</v>
      </c>
      <c r="AL40" s="333" t="s">
        <v>123</v>
      </c>
      <c r="AM40" s="280">
        <f t="shared" ref="AM40" si="41">IF(AL40="oportuna",15,0)</f>
        <v>15</v>
      </c>
      <c r="AN40" s="333" t="s">
        <v>124</v>
      </c>
      <c r="AO40" s="280">
        <f t="shared" ref="AO40" si="42">IF(AN40="prevenir",15,IF(AN40="detectar",10,0))</f>
        <v>15</v>
      </c>
      <c r="AP40" s="333" t="s">
        <v>125</v>
      </c>
      <c r="AQ40" s="280">
        <f t="shared" ref="AQ40" si="43">IF(AP40="confiable",15,0)</f>
        <v>15</v>
      </c>
      <c r="AR40" s="283" t="s">
        <v>126</v>
      </c>
      <c r="AS40" s="280">
        <f t="shared" ref="AS40" si="44">IF(AR40="Se investigan y resuelven oportunamente ",15,0)</f>
        <v>15</v>
      </c>
      <c r="AT40" s="284" t="s">
        <v>127</v>
      </c>
      <c r="AU40" s="280">
        <f t="shared" si="34"/>
        <v>10</v>
      </c>
      <c r="AV40" s="280">
        <f t="shared" si="29"/>
        <v>100</v>
      </c>
      <c r="AW40" s="283" t="s">
        <v>783</v>
      </c>
      <c r="AX40" s="286" t="str">
        <f t="shared" si="30"/>
        <v>Fuerte</v>
      </c>
      <c r="AY40" s="330" t="s">
        <v>144</v>
      </c>
      <c r="AZ40" s="330" t="s">
        <v>144</v>
      </c>
      <c r="BA40" s="282"/>
      <c r="BB40" s="282"/>
      <c r="BC40" s="482" t="s">
        <v>144</v>
      </c>
      <c r="BD40" s="475" t="s">
        <v>118</v>
      </c>
      <c r="BE40" s="289">
        <f t="shared" si="35"/>
        <v>3</v>
      </c>
      <c r="BF40" s="289">
        <f t="shared" si="36"/>
        <v>3</v>
      </c>
      <c r="BG40" s="417" t="str">
        <f>IF(BF40=1,Hoja2!$H$3,IF(BF40=2,Hoja2!$H$4,IF(BF40=3,Hoja2!$H$5,IF(BF40=4,Hoja2!$H$6,IF(BF40=5,Hoja2!$H$7,0)))))</f>
        <v>3-Posible</v>
      </c>
      <c r="BH40" s="289">
        <f t="shared" si="37"/>
        <v>10</v>
      </c>
      <c r="BI40" s="479" t="str">
        <f>AD40</f>
        <v>Mayor</v>
      </c>
      <c r="BJ40" s="289">
        <f t="shared" si="38"/>
        <v>30</v>
      </c>
      <c r="BK40" s="442" t="s">
        <v>439</v>
      </c>
      <c r="BL40" s="283" t="s">
        <v>786</v>
      </c>
      <c r="BM40" s="341" t="s">
        <v>795</v>
      </c>
      <c r="BN40" s="607">
        <v>44165</v>
      </c>
      <c r="BO40" s="338" t="s">
        <v>773</v>
      </c>
      <c r="BP40" s="472" t="s">
        <v>775</v>
      </c>
      <c r="BQ40" s="260"/>
    </row>
    <row r="41" spans="1:69" ht="57.75" customHeight="1" thickBot="1">
      <c r="A41" s="388"/>
      <c r="B41" s="412"/>
      <c r="C41" s="415"/>
      <c r="D41" s="349" t="s">
        <v>777</v>
      </c>
      <c r="E41" s="418"/>
      <c r="F41" s="421"/>
      <c r="G41" s="424"/>
      <c r="H41" s="299" t="str">
        <f t="shared" si="32"/>
        <v/>
      </c>
      <c r="I41" s="427"/>
      <c r="J41" s="427"/>
      <c r="K41" s="427"/>
      <c r="L41" s="427"/>
      <c r="M41" s="427"/>
      <c r="N41" s="427"/>
      <c r="O41" s="427"/>
      <c r="P41" s="427"/>
      <c r="Q41" s="427"/>
      <c r="R41" s="427"/>
      <c r="S41" s="427"/>
      <c r="T41" s="427"/>
      <c r="U41" s="427"/>
      <c r="V41" s="427"/>
      <c r="W41" s="427"/>
      <c r="X41" s="427"/>
      <c r="Y41" s="427"/>
      <c r="Z41" s="427"/>
      <c r="AA41" s="427"/>
      <c r="AB41" s="300">
        <f>IF(X41="Si","19",COUNTIF(I41:AA42,"si"))</f>
        <v>0</v>
      </c>
      <c r="AC41" s="300">
        <f t="shared" si="33"/>
        <v>5</v>
      </c>
      <c r="AD41" s="478"/>
      <c r="AE41" s="301" t="e">
        <f t="shared" si="28"/>
        <v>#VALUE!</v>
      </c>
      <c r="AF41" s="478"/>
      <c r="AG41" s="277" t="s">
        <v>780</v>
      </c>
      <c r="AH41" s="334" t="s">
        <v>121</v>
      </c>
      <c r="AI41" s="292"/>
      <c r="AJ41" s="334" t="s">
        <v>122</v>
      </c>
      <c r="AK41" s="292"/>
      <c r="AL41" s="334" t="s">
        <v>123</v>
      </c>
      <c r="AM41" s="292"/>
      <c r="AN41" s="334" t="s">
        <v>124</v>
      </c>
      <c r="AO41" s="292"/>
      <c r="AP41" s="334" t="s">
        <v>125</v>
      </c>
      <c r="AQ41" s="292"/>
      <c r="AR41" s="294" t="s">
        <v>126</v>
      </c>
      <c r="AS41" s="292"/>
      <c r="AT41" s="295" t="s">
        <v>127</v>
      </c>
      <c r="AU41" s="301">
        <f t="shared" si="34"/>
        <v>10</v>
      </c>
      <c r="AV41" s="301">
        <f t="shared" si="29"/>
        <v>10</v>
      </c>
      <c r="AW41" s="294" t="s">
        <v>784</v>
      </c>
      <c r="AX41" s="286" t="str">
        <f t="shared" si="30"/>
        <v>Débil</v>
      </c>
      <c r="AY41" s="320" t="s">
        <v>144</v>
      </c>
      <c r="AZ41" s="320" t="s">
        <v>144</v>
      </c>
      <c r="BA41" s="293"/>
      <c r="BB41" s="293"/>
      <c r="BC41" s="483"/>
      <c r="BD41" s="476"/>
      <c r="BE41" s="303" t="e">
        <f t="shared" si="35"/>
        <v>#VALUE!</v>
      </c>
      <c r="BF41" s="303" t="e">
        <f t="shared" si="36"/>
        <v>#VALUE!</v>
      </c>
      <c r="BG41" s="418"/>
      <c r="BH41" s="303">
        <f t="shared" si="37"/>
        <v>5</v>
      </c>
      <c r="BI41" s="480"/>
      <c r="BJ41" s="303" t="e">
        <f t="shared" si="38"/>
        <v>#VALUE!</v>
      </c>
      <c r="BK41" s="443"/>
      <c r="BL41" s="601" t="s">
        <v>787</v>
      </c>
      <c r="BM41" s="342" t="s">
        <v>27</v>
      </c>
      <c r="BN41" s="608"/>
      <c r="BO41" s="339" t="s">
        <v>772</v>
      </c>
      <c r="BP41" s="473"/>
      <c r="BQ41" s="260"/>
    </row>
    <row r="42" spans="1:69" ht="72" customHeight="1" thickBot="1">
      <c r="A42" s="388"/>
      <c r="B42" s="412"/>
      <c r="C42" s="415"/>
      <c r="D42" s="349" t="s">
        <v>778</v>
      </c>
      <c r="E42" s="418"/>
      <c r="F42" s="421"/>
      <c r="G42" s="424"/>
      <c r="H42" s="299" t="str">
        <f t="shared" si="32"/>
        <v/>
      </c>
      <c r="I42" s="427"/>
      <c r="J42" s="427"/>
      <c r="K42" s="427"/>
      <c r="L42" s="427"/>
      <c r="M42" s="427"/>
      <c r="N42" s="427"/>
      <c r="O42" s="427"/>
      <c r="P42" s="427"/>
      <c r="Q42" s="427"/>
      <c r="R42" s="427"/>
      <c r="S42" s="427"/>
      <c r="T42" s="427"/>
      <c r="U42" s="427"/>
      <c r="V42" s="427"/>
      <c r="W42" s="427"/>
      <c r="X42" s="427"/>
      <c r="Y42" s="427"/>
      <c r="Z42" s="427"/>
      <c r="AA42" s="427"/>
      <c r="AB42" s="300">
        <f>IF(X42="Si","19",COUNTIF(I42:AA43,"si"))</f>
        <v>0</v>
      </c>
      <c r="AC42" s="300">
        <f t="shared" si="33"/>
        <v>5</v>
      </c>
      <c r="AD42" s="478"/>
      <c r="AE42" s="301" t="e">
        <f t="shared" si="28"/>
        <v>#VALUE!</v>
      </c>
      <c r="AF42" s="478"/>
      <c r="AG42" s="277" t="s">
        <v>781</v>
      </c>
      <c r="AH42" s="334" t="s">
        <v>121</v>
      </c>
      <c r="AI42" s="292"/>
      <c r="AJ42" s="334" t="s">
        <v>122</v>
      </c>
      <c r="AK42" s="292"/>
      <c r="AL42" s="334" t="s">
        <v>123</v>
      </c>
      <c r="AM42" s="292"/>
      <c r="AN42" s="334" t="s">
        <v>124</v>
      </c>
      <c r="AO42" s="292"/>
      <c r="AP42" s="334" t="s">
        <v>125</v>
      </c>
      <c r="AQ42" s="292"/>
      <c r="AR42" s="294" t="s">
        <v>126</v>
      </c>
      <c r="AS42" s="292"/>
      <c r="AT42" s="295" t="s">
        <v>127</v>
      </c>
      <c r="AU42" s="301">
        <f t="shared" si="34"/>
        <v>10</v>
      </c>
      <c r="AV42" s="301">
        <f t="shared" si="29"/>
        <v>10</v>
      </c>
      <c r="AW42" s="294" t="s">
        <v>781</v>
      </c>
      <c r="AX42" s="286" t="str">
        <f t="shared" si="30"/>
        <v>Débil</v>
      </c>
      <c r="AY42" s="320" t="s">
        <v>144</v>
      </c>
      <c r="AZ42" s="320" t="s">
        <v>144</v>
      </c>
      <c r="BA42" s="293"/>
      <c r="BB42" s="293"/>
      <c r="BC42" s="483"/>
      <c r="BD42" s="476"/>
      <c r="BE42" s="303" t="e">
        <f t="shared" si="35"/>
        <v>#VALUE!</v>
      </c>
      <c r="BF42" s="303" t="e">
        <f t="shared" si="36"/>
        <v>#VALUE!</v>
      </c>
      <c r="BG42" s="418"/>
      <c r="BH42" s="303">
        <f t="shared" si="37"/>
        <v>5</v>
      </c>
      <c r="BI42" s="480"/>
      <c r="BJ42" s="303" t="e">
        <f t="shared" si="38"/>
        <v>#VALUE!</v>
      </c>
      <c r="BK42" s="443"/>
      <c r="BL42" s="601"/>
      <c r="BM42" s="341" t="s">
        <v>795</v>
      </c>
      <c r="BN42" s="603">
        <v>44196</v>
      </c>
      <c r="BO42" s="338" t="s">
        <v>772</v>
      </c>
      <c r="BP42" s="473"/>
      <c r="BQ42" s="260"/>
    </row>
    <row r="43" spans="1:69" ht="45.75" thickBot="1">
      <c r="A43" s="388"/>
      <c r="B43" s="413"/>
      <c r="C43" s="416"/>
      <c r="D43" s="351" t="s">
        <v>247</v>
      </c>
      <c r="E43" s="419"/>
      <c r="F43" s="422"/>
      <c r="G43" s="425"/>
      <c r="H43" s="304" t="str">
        <f t="shared" si="32"/>
        <v/>
      </c>
      <c r="I43" s="428"/>
      <c r="J43" s="428"/>
      <c r="K43" s="428"/>
      <c r="L43" s="428"/>
      <c r="M43" s="428"/>
      <c r="N43" s="428"/>
      <c r="O43" s="428"/>
      <c r="P43" s="428"/>
      <c r="Q43" s="428"/>
      <c r="R43" s="428"/>
      <c r="S43" s="428"/>
      <c r="T43" s="428"/>
      <c r="U43" s="428"/>
      <c r="V43" s="428"/>
      <c r="W43" s="428"/>
      <c r="X43" s="428"/>
      <c r="Y43" s="428"/>
      <c r="Z43" s="428"/>
      <c r="AA43" s="428"/>
      <c r="AB43" s="305">
        <f>IF(X43="Si","19",COUNTIF(I43:AA43,"si"))</f>
        <v>0</v>
      </c>
      <c r="AC43" s="305">
        <f t="shared" si="33"/>
        <v>5</v>
      </c>
      <c r="AD43" s="425"/>
      <c r="AE43" s="306" t="e">
        <f t="shared" si="28"/>
        <v>#VALUE!</v>
      </c>
      <c r="AF43" s="425"/>
      <c r="AG43" s="319" t="s">
        <v>782</v>
      </c>
      <c r="AH43" s="308" t="s">
        <v>121</v>
      </c>
      <c r="AI43" s="306">
        <f t="shared" ref="AI43" si="45">IF(AH43="asignado",15,0)</f>
        <v>15</v>
      </c>
      <c r="AJ43" s="308" t="s">
        <v>122</v>
      </c>
      <c r="AK43" s="306">
        <f t="shared" ref="AK43" si="46">IF(AJ43="adecuado",15,0)</f>
        <v>15</v>
      </c>
      <c r="AL43" s="308" t="s">
        <v>123</v>
      </c>
      <c r="AM43" s="306">
        <f t="shared" ref="AM43" si="47">IF(AL43="oportuna",15,0)</f>
        <v>15</v>
      </c>
      <c r="AN43" s="308" t="s">
        <v>124</v>
      </c>
      <c r="AO43" s="306">
        <f t="shared" ref="AO43" si="48">IF(AN43="prevenir",15,IF(AN43="detectar",10,0))</f>
        <v>15</v>
      </c>
      <c r="AP43" s="308" t="s">
        <v>125</v>
      </c>
      <c r="AQ43" s="306">
        <f t="shared" ref="AQ43" si="49">IF(AP43="confiable",15,0)</f>
        <v>15</v>
      </c>
      <c r="AR43" s="307" t="s">
        <v>126</v>
      </c>
      <c r="AS43" s="306">
        <f t="shared" ref="AS43" si="50">IF(AR43="Se investigan y resuelven oportunamente ",15,0)</f>
        <v>15</v>
      </c>
      <c r="AT43" s="308" t="s">
        <v>127</v>
      </c>
      <c r="AU43" s="306">
        <f t="shared" si="34"/>
        <v>10</v>
      </c>
      <c r="AV43" s="306">
        <f t="shared" si="29"/>
        <v>100</v>
      </c>
      <c r="AW43" s="307" t="s">
        <v>785</v>
      </c>
      <c r="AX43" s="331" t="str">
        <f t="shared" si="30"/>
        <v>Fuerte</v>
      </c>
      <c r="AY43" s="309" t="s">
        <v>144</v>
      </c>
      <c r="AZ43" s="309" t="s">
        <v>144</v>
      </c>
      <c r="BA43" s="321"/>
      <c r="BB43" s="321"/>
      <c r="BC43" s="484"/>
      <c r="BD43" s="477"/>
      <c r="BE43" s="310" t="e">
        <f t="shared" si="35"/>
        <v>#VALUE!</v>
      </c>
      <c r="BF43" s="310" t="e">
        <f t="shared" si="36"/>
        <v>#VALUE!</v>
      </c>
      <c r="BG43" s="419"/>
      <c r="BH43" s="310">
        <f t="shared" si="37"/>
        <v>5</v>
      </c>
      <c r="BI43" s="481"/>
      <c r="BJ43" s="310" t="e">
        <f t="shared" si="38"/>
        <v>#VALUE!</v>
      </c>
      <c r="BK43" s="444"/>
      <c r="BL43" s="307" t="s">
        <v>788</v>
      </c>
      <c r="BM43" s="343" t="s">
        <v>795</v>
      </c>
      <c r="BN43" s="608"/>
      <c r="BO43" s="338" t="s">
        <v>789</v>
      </c>
      <c r="BP43" s="474"/>
      <c r="BQ43" s="260"/>
    </row>
    <row r="44" spans="1:69" ht="45">
      <c r="A44" s="388">
        <v>11</v>
      </c>
      <c r="B44" s="396" t="s">
        <v>265</v>
      </c>
      <c r="C44" s="399" t="s">
        <v>266</v>
      </c>
      <c r="D44" s="74" t="s">
        <v>267</v>
      </c>
      <c r="E44" s="402" t="s">
        <v>268</v>
      </c>
      <c r="F44" s="405" t="s">
        <v>269</v>
      </c>
      <c r="G44" s="408" t="s">
        <v>228</v>
      </c>
      <c r="H44" s="132" t="str">
        <f t="shared" si="32"/>
        <v>1</v>
      </c>
      <c r="I44" s="408" t="s">
        <v>119</v>
      </c>
      <c r="J44" s="408" t="s">
        <v>118</v>
      </c>
      <c r="K44" s="408" t="s">
        <v>118</v>
      </c>
      <c r="L44" s="408" t="s">
        <v>118</v>
      </c>
      <c r="M44" s="408" t="s">
        <v>119</v>
      </c>
      <c r="N44" s="408" t="s">
        <v>118</v>
      </c>
      <c r="O44" s="408" t="s">
        <v>119</v>
      </c>
      <c r="P44" s="408" t="s">
        <v>119</v>
      </c>
      <c r="Q44" s="408" t="s">
        <v>118</v>
      </c>
      <c r="R44" s="408" t="s">
        <v>119</v>
      </c>
      <c r="S44" s="408" t="s">
        <v>119</v>
      </c>
      <c r="T44" s="408" t="s">
        <v>119</v>
      </c>
      <c r="U44" s="408" t="s">
        <v>119</v>
      </c>
      <c r="V44" s="408" t="s">
        <v>119</v>
      </c>
      <c r="W44" s="408" t="s">
        <v>119</v>
      </c>
      <c r="X44" s="408" t="s">
        <v>118</v>
      </c>
      <c r="Y44" s="408" t="s">
        <v>118</v>
      </c>
      <c r="Z44" s="408" t="s">
        <v>118</v>
      </c>
      <c r="AA44" s="408" t="s">
        <v>118</v>
      </c>
      <c r="AB44" s="146">
        <f>IF(X44="Si","19",COUNTIF(I44:AA45,"si"))</f>
        <v>10</v>
      </c>
      <c r="AC44" s="146">
        <f t="shared" si="33"/>
        <v>10</v>
      </c>
      <c r="AD44" s="466" t="s">
        <v>213</v>
      </c>
      <c r="AE44" s="82">
        <f t="shared" si="28"/>
        <v>10</v>
      </c>
      <c r="AF44" s="469" t="str">
        <f>VLOOKUP(AE44,Hoja2!$D$25:$E$67,2,0)</f>
        <v>10-Alta</v>
      </c>
      <c r="AG44" s="147" t="s">
        <v>270</v>
      </c>
      <c r="AH44" s="148" t="s">
        <v>121</v>
      </c>
      <c r="AI44" s="114">
        <f>IF(AH44="asignado",15,0)</f>
        <v>15</v>
      </c>
      <c r="AJ44" s="148" t="s">
        <v>122</v>
      </c>
      <c r="AK44" s="114">
        <f>IF(AJ44="adecuado",15,0)</f>
        <v>15</v>
      </c>
      <c r="AL44" s="148" t="s">
        <v>123</v>
      </c>
      <c r="AM44" s="114">
        <f>IF(AL44="oportuna",15,0)</f>
        <v>15</v>
      </c>
      <c r="AN44" s="148" t="s">
        <v>124</v>
      </c>
      <c r="AO44" s="114">
        <f>IF(AN44="prevenir",15,IF(AN44="detectar",10,0))</f>
        <v>15</v>
      </c>
      <c r="AP44" s="148" t="s">
        <v>125</v>
      </c>
      <c r="AQ44" s="82">
        <f>IF(AP44="confiable",15,0)</f>
        <v>15</v>
      </c>
      <c r="AR44" s="147" t="s">
        <v>126</v>
      </c>
      <c r="AS44" s="82">
        <f>IF(AR44="Se investigan y resuelven oportunamente ",15,0)</f>
        <v>15</v>
      </c>
      <c r="AT44" s="148" t="s">
        <v>127</v>
      </c>
      <c r="AU44" s="82">
        <f t="shared" si="34"/>
        <v>10</v>
      </c>
      <c r="AV44" s="82">
        <f t="shared" si="29"/>
        <v>100</v>
      </c>
      <c r="AW44" s="83"/>
      <c r="AX44" s="130" t="str">
        <f t="shared" si="30"/>
        <v>Fuerte</v>
      </c>
      <c r="AY44" s="131" t="s">
        <v>129</v>
      </c>
      <c r="AZ44" s="130" t="str">
        <f>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34">
        <f>IF(AZ44="Débil",0,IF(AZ44="Moderado",75,IF(AZ44="Fuerte",100,)))</f>
        <v>100</v>
      </c>
      <c r="BB44" s="453">
        <f>AVERAGE(BA44:BA48)</f>
        <v>100</v>
      </c>
      <c r="BC44" s="439" t="str">
        <f t="shared" ref="BC44" si="51">IF(BB44&lt;50,"Débil",IF(AND(BB44&gt;=50,BB44&lt;99),"Moderado",IF(BB44=100,"Fuerte",)))</f>
        <v>Fuerte</v>
      </c>
      <c r="BD44" s="439" t="s">
        <v>119</v>
      </c>
      <c r="BE44" s="130">
        <f t="shared" si="35"/>
        <v>-1</v>
      </c>
      <c r="BF44" s="130">
        <f t="shared" si="36"/>
        <v>1</v>
      </c>
      <c r="BG44" s="453" t="str">
        <f>IF(BF44=1,Hoja2!$H$3,IF(BF44=2,Hoja2!$H$4,IF(BF44=3,Hoja2!$H$5,IF(BF44=4,Hoja2!$H$6,IF(BF44=5,Hoja2!$H$7,0)))))</f>
        <v>1-Rara vez</v>
      </c>
      <c r="BH44" s="130">
        <f t="shared" si="37"/>
        <v>10</v>
      </c>
      <c r="BI44" s="453" t="str">
        <f>AD44</f>
        <v>Mayor</v>
      </c>
      <c r="BJ44" s="130">
        <f t="shared" si="38"/>
        <v>10</v>
      </c>
      <c r="BK44" s="439" t="str">
        <f>VLOOKUP(BJ44,Hoja2!$D$53:$E$67,2,0)</f>
        <v>10-Alta</v>
      </c>
      <c r="BL44" s="399" t="s">
        <v>755</v>
      </c>
      <c r="BM44" s="464" t="s">
        <v>756</v>
      </c>
      <c r="BN44" s="453" t="s">
        <v>264</v>
      </c>
      <c r="BO44" s="456" t="s">
        <v>755</v>
      </c>
      <c r="BP44" s="459" t="s">
        <v>757</v>
      </c>
      <c r="BQ44" s="260"/>
    </row>
    <row r="45" spans="1:69" ht="45">
      <c r="A45" s="388"/>
      <c r="B45" s="397"/>
      <c r="C45" s="400"/>
      <c r="D45" s="77" t="s">
        <v>271</v>
      </c>
      <c r="E45" s="403"/>
      <c r="F45" s="406"/>
      <c r="G45" s="409"/>
      <c r="H45" s="140" t="str">
        <f t="shared" si="32"/>
        <v/>
      </c>
      <c r="I45" s="409"/>
      <c r="J45" s="409"/>
      <c r="K45" s="409"/>
      <c r="L45" s="409"/>
      <c r="M45" s="409"/>
      <c r="N45" s="409"/>
      <c r="O45" s="409"/>
      <c r="P45" s="409"/>
      <c r="Q45" s="409"/>
      <c r="R45" s="409"/>
      <c r="S45" s="409"/>
      <c r="T45" s="409"/>
      <c r="U45" s="409"/>
      <c r="V45" s="409"/>
      <c r="W45" s="409"/>
      <c r="X45" s="409"/>
      <c r="Y45" s="409"/>
      <c r="Z45" s="409"/>
      <c r="AA45" s="409"/>
      <c r="AB45" s="99">
        <f>IF(X45="Si","19",COUNTIF(I45:AA46,"si"))</f>
        <v>0</v>
      </c>
      <c r="AC45" s="99">
        <f t="shared" si="33"/>
        <v>5</v>
      </c>
      <c r="AD45" s="467"/>
      <c r="AE45" s="68" t="e">
        <f t="shared" si="28"/>
        <v>#VALUE!</v>
      </c>
      <c r="AF45" s="470"/>
      <c r="AG45" s="71" t="s">
        <v>272</v>
      </c>
      <c r="AH45" s="57" t="s">
        <v>121</v>
      </c>
      <c r="AI45" s="125">
        <f>IF(AH45="asignado",15,0)</f>
        <v>15</v>
      </c>
      <c r="AJ45" s="57" t="s">
        <v>122</v>
      </c>
      <c r="AK45" s="125">
        <f>IF(AJ45="adecuado",15,0)</f>
        <v>15</v>
      </c>
      <c r="AL45" s="57" t="s">
        <v>123</v>
      </c>
      <c r="AM45" s="125">
        <f>IF(AL45="oportuna",15,0)</f>
        <v>15</v>
      </c>
      <c r="AN45" s="57" t="s">
        <v>124</v>
      </c>
      <c r="AO45" s="125">
        <f>IF(AN45="prevenir",15,IF(AN45="detectar",10,0))</f>
        <v>15</v>
      </c>
      <c r="AP45" s="57" t="s">
        <v>125</v>
      </c>
      <c r="AQ45" s="68">
        <f>IF(AP45="confiable",15,0)</f>
        <v>15</v>
      </c>
      <c r="AR45" s="71" t="s">
        <v>126</v>
      </c>
      <c r="AS45" s="68">
        <f>IF(AR45="Se investigan y resuelven oportunamente ",15,0)</f>
        <v>15</v>
      </c>
      <c r="AT45" s="57" t="s">
        <v>127</v>
      </c>
      <c r="AU45" s="68">
        <f t="shared" si="34"/>
        <v>10</v>
      </c>
      <c r="AV45" s="68">
        <f t="shared" si="29"/>
        <v>100</v>
      </c>
      <c r="AW45" s="65"/>
      <c r="AX45" s="142" t="str">
        <f t="shared" si="30"/>
        <v>Fuerte</v>
      </c>
      <c r="AY45" s="128" t="s">
        <v>129</v>
      </c>
      <c r="AZ45" s="142" t="str">
        <f>IF(AND(AX45="Fuerte",AY45="Fuerte"),"Fuerte",IF(AND(AX45="Fuerte",AY45="Moderado"),"Moderado",IF(AND(AX45="Fuerte",AY45="Débil"),"Débil",IF(AND(AX45="Moderado",AY45="Fuerte"),"Moderado",IF(AND(AX45="Moderado",AY45="Moderado"),"Moderado",IF(AND(AX45="Moderado",AY45="Débil"),"Débil",IF(AND(AX45="Débil",AY45="Fuerte"),"Débil",IF(AND(AX45="Débil",AY45="Moderado"),"Débil",IF(AND(AX45="Débil",AY45="Débil"),"Débil",)))))))))</f>
        <v>Fuerte</v>
      </c>
      <c r="BA45" s="141">
        <f>IF(AZ45="Débil",0,IF(AZ45="Moderado",75,IF(AZ45="Fuerte",100,)))</f>
        <v>100</v>
      </c>
      <c r="BB45" s="454"/>
      <c r="BC45" s="462"/>
      <c r="BD45" s="462"/>
      <c r="BE45" s="142" t="e">
        <f t="shared" si="35"/>
        <v>#VALUE!</v>
      </c>
      <c r="BF45" s="142" t="e">
        <f t="shared" si="36"/>
        <v>#VALUE!</v>
      </c>
      <c r="BG45" s="454"/>
      <c r="BH45" s="142">
        <f t="shared" si="37"/>
        <v>5</v>
      </c>
      <c r="BI45" s="454"/>
      <c r="BJ45" s="142" t="e">
        <f t="shared" si="38"/>
        <v>#VALUE!</v>
      </c>
      <c r="BK45" s="462"/>
      <c r="BL45" s="400"/>
      <c r="BM45" s="464"/>
      <c r="BN45" s="454"/>
      <c r="BO45" s="457"/>
      <c r="BP45" s="460"/>
      <c r="BQ45" s="260"/>
    </row>
    <row r="46" spans="1:69" ht="45">
      <c r="A46" s="388"/>
      <c r="B46" s="397"/>
      <c r="C46" s="400"/>
      <c r="D46" s="77" t="s">
        <v>273</v>
      </c>
      <c r="E46" s="403"/>
      <c r="F46" s="406"/>
      <c r="G46" s="409"/>
      <c r="H46" s="140" t="str">
        <f t="shared" si="32"/>
        <v/>
      </c>
      <c r="I46" s="409"/>
      <c r="J46" s="409"/>
      <c r="K46" s="409"/>
      <c r="L46" s="409"/>
      <c r="M46" s="409"/>
      <c r="N46" s="409"/>
      <c r="O46" s="409"/>
      <c r="P46" s="409"/>
      <c r="Q46" s="409"/>
      <c r="R46" s="409"/>
      <c r="S46" s="409"/>
      <c r="T46" s="409"/>
      <c r="U46" s="409"/>
      <c r="V46" s="409"/>
      <c r="W46" s="409"/>
      <c r="X46" s="409"/>
      <c r="Y46" s="409"/>
      <c r="Z46" s="409"/>
      <c r="AA46" s="409"/>
      <c r="AB46" s="99">
        <f>IF(X46="Si","19",COUNTIF(I46:AA47,"si"))</f>
        <v>0</v>
      </c>
      <c r="AC46" s="99">
        <f t="shared" si="33"/>
        <v>5</v>
      </c>
      <c r="AD46" s="467"/>
      <c r="AE46" s="68" t="e">
        <f t="shared" si="28"/>
        <v>#VALUE!</v>
      </c>
      <c r="AF46" s="470"/>
      <c r="AG46" s="71" t="s">
        <v>274</v>
      </c>
      <c r="AH46" s="57" t="s">
        <v>121</v>
      </c>
      <c r="AI46" s="125">
        <f>IF(AH46="asignado",15,0)</f>
        <v>15</v>
      </c>
      <c r="AJ46" s="57" t="s">
        <v>122</v>
      </c>
      <c r="AK46" s="125">
        <f>IF(AJ46="adecuado",15,0)</f>
        <v>15</v>
      </c>
      <c r="AL46" s="57" t="s">
        <v>123</v>
      </c>
      <c r="AM46" s="125">
        <f>IF(AL46="oportuna",15,0)</f>
        <v>15</v>
      </c>
      <c r="AN46" s="57" t="s">
        <v>124</v>
      </c>
      <c r="AO46" s="125">
        <f>IF(AN46="prevenir",15,IF(AN46="detectar",10,0))</f>
        <v>15</v>
      </c>
      <c r="AP46" s="57" t="s">
        <v>125</v>
      </c>
      <c r="AQ46" s="68">
        <f>IF(AP46="confiable",15,0)</f>
        <v>15</v>
      </c>
      <c r="AR46" s="71" t="s">
        <v>126</v>
      </c>
      <c r="AS46" s="68">
        <f>IF(AR46="Se investigan y resuelven oportunamente ",15,0)</f>
        <v>15</v>
      </c>
      <c r="AT46" s="57" t="s">
        <v>127</v>
      </c>
      <c r="AU46" s="68">
        <f t="shared" si="34"/>
        <v>10</v>
      </c>
      <c r="AV46" s="68">
        <f t="shared" si="29"/>
        <v>100</v>
      </c>
      <c r="AW46" s="65"/>
      <c r="AX46" s="142" t="str">
        <f t="shared" si="30"/>
        <v>Fuerte</v>
      </c>
      <c r="AY46" s="128" t="s">
        <v>129</v>
      </c>
      <c r="AZ46" s="142" t="str">
        <f>IF(AND(AX46="Fuerte",AY46="Fuerte"),"Fuerte",IF(AND(AX46="Fuerte",AY46="Moderado"),"Moderado",IF(AND(AX46="Fuerte",AY46="Débil"),"Débil",IF(AND(AX46="Moderado",AY46="Fuerte"),"Moderado",IF(AND(AX46="Moderado",AY46="Moderado"),"Moderado",IF(AND(AX46="Moderado",AY46="Débil"),"Débil",IF(AND(AX46="Débil",AY46="Fuerte"),"Débil",IF(AND(AX46="Débil",AY46="Moderado"),"Débil",IF(AND(AX46="Débil",AY46="Débil"),"Débil",)))))))))</f>
        <v>Fuerte</v>
      </c>
      <c r="BA46" s="141">
        <f>IF(AZ46="Débil",0,IF(AZ46="Moderado",75,IF(AZ46="Fuerte",100,)))</f>
        <v>100</v>
      </c>
      <c r="BB46" s="454"/>
      <c r="BC46" s="462" t="str">
        <f t="shared" ref="BC46" si="52">IF(BB46&lt;50,"Débil",IF(AND(BB46&gt;=50,BB46&lt;99),"Moderado",IF(BB46=100,"Fuerte",)))</f>
        <v>Débil</v>
      </c>
      <c r="BD46" s="462"/>
      <c r="BE46" s="142" t="e">
        <f t="shared" si="35"/>
        <v>#VALUE!</v>
      </c>
      <c r="BF46" s="142" t="e">
        <f t="shared" si="36"/>
        <v>#VALUE!</v>
      </c>
      <c r="BG46" s="454"/>
      <c r="BH46" s="142">
        <f t="shared" si="37"/>
        <v>5</v>
      </c>
      <c r="BI46" s="454"/>
      <c r="BJ46" s="142" t="e">
        <f t="shared" si="38"/>
        <v>#VALUE!</v>
      </c>
      <c r="BK46" s="462"/>
      <c r="BL46" s="400"/>
      <c r="BM46" s="464"/>
      <c r="BN46" s="454"/>
      <c r="BO46" s="457"/>
      <c r="BP46" s="460"/>
      <c r="BQ46" s="260"/>
    </row>
    <row r="47" spans="1:69" ht="45">
      <c r="A47" s="388"/>
      <c r="B47" s="397"/>
      <c r="C47" s="400"/>
      <c r="D47" s="496" t="s">
        <v>275</v>
      </c>
      <c r="E47" s="403"/>
      <c r="F47" s="406"/>
      <c r="G47" s="409"/>
      <c r="H47" s="140" t="str">
        <f t="shared" si="32"/>
        <v/>
      </c>
      <c r="I47" s="409"/>
      <c r="J47" s="409"/>
      <c r="K47" s="409"/>
      <c r="L47" s="409"/>
      <c r="M47" s="409"/>
      <c r="N47" s="409"/>
      <c r="O47" s="409"/>
      <c r="P47" s="409"/>
      <c r="Q47" s="409"/>
      <c r="R47" s="409"/>
      <c r="S47" s="409"/>
      <c r="T47" s="409"/>
      <c r="U47" s="409"/>
      <c r="V47" s="409"/>
      <c r="W47" s="409"/>
      <c r="X47" s="409"/>
      <c r="Y47" s="409"/>
      <c r="Z47" s="409"/>
      <c r="AA47" s="409"/>
      <c r="AB47" s="99">
        <f>IF(X47="Si","19",COUNTIF(I47:AA48,"si"))</f>
        <v>0</v>
      </c>
      <c r="AC47" s="99">
        <f t="shared" si="33"/>
        <v>5</v>
      </c>
      <c r="AD47" s="467"/>
      <c r="AE47" s="68" t="e">
        <f t="shared" si="28"/>
        <v>#VALUE!</v>
      </c>
      <c r="AF47" s="470"/>
      <c r="AG47" s="57" t="s">
        <v>276</v>
      </c>
      <c r="AH47" s="57" t="s">
        <v>121</v>
      </c>
      <c r="AI47" s="125">
        <f>IF(AH47="asignado",15,0)</f>
        <v>15</v>
      </c>
      <c r="AJ47" s="57" t="s">
        <v>122</v>
      </c>
      <c r="AK47" s="125">
        <f>IF(AJ47="adecuado",15,0)</f>
        <v>15</v>
      </c>
      <c r="AL47" s="57" t="s">
        <v>123</v>
      </c>
      <c r="AM47" s="125">
        <f>IF(AL47="oportuna",15,0)</f>
        <v>15</v>
      </c>
      <c r="AN47" s="57" t="s">
        <v>124</v>
      </c>
      <c r="AO47" s="125">
        <f>IF(AN47="prevenir",15,IF(AN47="detectar",10,0))</f>
        <v>15</v>
      </c>
      <c r="AP47" s="57" t="s">
        <v>125</v>
      </c>
      <c r="AQ47" s="68">
        <f>IF(AP47="confiable",15,0)</f>
        <v>15</v>
      </c>
      <c r="AR47" s="71" t="s">
        <v>126</v>
      </c>
      <c r="AS47" s="68">
        <f>IF(AR47="Se investigan y resuelven oportunamente ",15,0)</f>
        <v>15</v>
      </c>
      <c r="AT47" s="57" t="s">
        <v>127</v>
      </c>
      <c r="AU47" s="68">
        <f t="shared" si="34"/>
        <v>10</v>
      </c>
      <c r="AV47" s="68">
        <f t="shared" si="29"/>
        <v>100</v>
      </c>
      <c r="AW47" s="65"/>
      <c r="AX47" s="142" t="str">
        <f t="shared" si="30"/>
        <v>Fuerte</v>
      </c>
      <c r="AY47" s="128" t="s">
        <v>129</v>
      </c>
      <c r="AZ47" s="142" t="str">
        <f>IF(AND(AX47="Fuerte",AY47="Fuerte"),"Fuerte",IF(AND(AX47="Fuerte",AY47="Moderado"),"Moderado",IF(AND(AX47="Fuerte",AY47="Débil"),"Débil",IF(AND(AX47="Moderado",AY47="Fuerte"),"Moderado",IF(AND(AX47="Moderado",AY47="Moderado"),"Moderado",IF(AND(AX47="Moderado",AY47="Débil"),"Débil",IF(AND(AX47="Débil",AY47="Fuerte"),"Débil",IF(AND(AX47="Débil",AY47="Moderado"),"Débil",IF(AND(AX47="Débil",AY47="Débil"),"Débil",)))))))))</f>
        <v>Fuerte</v>
      </c>
      <c r="BA47" s="141">
        <f>IF(AZ47="Débil",0,IF(AZ47="Moderado",75,IF(AZ47="Fuerte",100,)))</f>
        <v>100</v>
      </c>
      <c r="BB47" s="454"/>
      <c r="BC47" s="462"/>
      <c r="BD47" s="462"/>
      <c r="BE47" s="142" t="e">
        <f t="shared" si="35"/>
        <v>#VALUE!</v>
      </c>
      <c r="BF47" s="142" t="e">
        <f t="shared" si="36"/>
        <v>#VALUE!</v>
      </c>
      <c r="BG47" s="454"/>
      <c r="BH47" s="142">
        <f t="shared" si="37"/>
        <v>5</v>
      </c>
      <c r="BI47" s="454"/>
      <c r="BJ47" s="142" t="e">
        <f t="shared" si="38"/>
        <v>#VALUE!</v>
      </c>
      <c r="BK47" s="462"/>
      <c r="BL47" s="400"/>
      <c r="BM47" s="464"/>
      <c r="BN47" s="454"/>
      <c r="BO47" s="457"/>
      <c r="BP47" s="460"/>
      <c r="BQ47" s="260"/>
    </row>
    <row r="48" spans="1:69" ht="45.75" thickBot="1">
      <c r="A48" s="389"/>
      <c r="B48" s="398"/>
      <c r="C48" s="401"/>
      <c r="D48" s="527"/>
      <c r="E48" s="404"/>
      <c r="F48" s="407"/>
      <c r="G48" s="410"/>
      <c r="H48" s="143" t="str">
        <f t="shared" si="32"/>
        <v/>
      </c>
      <c r="I48" s="410"/>
      <c r="J48" s="410"/>
      <c r="K48" s="410"/>
      <c r="L48" s="410"/>
      <c r="M48" s="410"/>
      <c r="N48" s="410"/>
      <c r="O48" s="410"/>
      <c r="P48" s="410"/>
      <c r="Q48" s="410"/>
      <c r="R48" s="410"/>
      <c r="S48" s="410"/>
      <c r="T48" s="410"/>
      <c r="U48" s="410"/>
      <c r="V48" s="410"/>
      <c r="W48" s="410"/>
      <c r="X48" s="410"/>
      <c r="Y48" s="410"/>
      <c r="Z48" s="410"/>
      <c r="AA48" s="410"/>
      <c r="AB48" s="100" t="e">
        <f>IF(X48="Si","19",COUNTIF(#REF!,"si"))</f>
        <v>#REF!</v>
      </c>
      <c r="AC48" s="100" t="e">
        <f t="shared" si="33"/>
        <v>#REF!</v>
      </c>
      <c r="AD48" s="468"/>
      <c r="AE48" s="69" t="e">
        <f t="shared" si="28"/>
        <v>#VALUE!</v>
      </c>
      <c r="AF48" s="471"/>
      <c r="AG48" s="61" t="s">
        <v>277</v>
      </c>
      <c r="AH48" s="61" t="s">
        <v>121</v>
      </c>
      <c r="AI48" s="124">
        <f>IF(AH48="asignado",15,0)</f>
        <v>15</v>
      </c>
      <c r="AJ48" s="61" t="s">
        <v>122</v>
      </c>
      <c r="AK48" s="124">
        <f>IF(AJ48="adecuado",15,0)</f>
        <v>15</v>
      </c>
      <c r="AL48" s="61" t="s">
        <v>123</v>
      </c>
      <c r="AM48" s="124">
        <f>IF(AL48="oportuna",15,0)</f>
        <v>15</v>
      </c>
      <c r="AN48" s="61" t="s">
        <v>124</v>
      </c>
      <c r="AO48" s="124">
        <f>IF(AN48="prevenir",15,IF(AN48="detectar",10,0))</f>
        <v>15</v>
      </c>
      <c r="AP48" s="61" t="s">
        <v>125</v>
      </c>
      <c r="AQ48" s="69">
        <f>IF(AP48="confiable",15,0)</f>
        <v>15</v>
      </c>
      <c r="AR48" s="72" t="s">
        <v>126</v>
      </c>
      <c r="AS48" s="69">
        <f>IF(AR48="Se investigan y resuelven oportunamente ",15,0)</f>
        <v>15</v>
      </c>
      <c r="AT48" s="61" t="s">
        <v>127</v>
      </c>
      <c r="AU48" s="69">
        <f t="shared" si="34"/>
        <v>10</v>
      </c>
      <c r="AV48" s="69">
        <f t="shared" si="29"/>
        <v>100</v>
      </c>
      <c r="AW48" s="66"/>
      <c r="AX48" s="145" t="str">
        <f t="shared" si="30"/>
        <v>Fuerte</v>
      </c>
      <c r="AY48" s="129" t="s">
        <v>129</v>
      </c>
      <c r="AZ48" s="145" t="str">
        <f>IF(AND(AX48="Fuerte",AY48="Fuerte"),"Fuerte",IF(AND(AX48="Fuerte",AY48="Moderado"),"Moderado",IF(AND(AX48="Fuerte",AY48="Débil"),"Débil",IF(AND(AX48="Moderado",AY48="Fuerte"),"Moderado",IF(AND(AX48="Moderado",AY48="Moderado"),"Moderado",IF(AND(AX48="Moderado",AY48="Débil"),"Débil",IF(AND(AX48="Débil",AY48="Fuerte"),"Débil",IF(AND(AX48="Débil",AY48="Moderado"),"Débil",IF(AND(AX48="Débil",AY48="Débil"),"Débil",)))))))))</f>
        <v>Fuerte</v>
      </c>
      <c r="BA48" s="144">
        <f>IF(AZ48="Débil",0,IF(AZ48="Moderado",75,IF(AZ48="Fuerte",100,)))</f>
        <v>100</v>
      </c>
      <c r="BB48" s="455"/>
      <c r="BC48" s="463" t="str">
        <f t="shared" ref="BC48" si="53">IF(BB48&lt;50,"Débil",IF(AND(BB48&gt;=50,BB48&lt;99),"Moderado",IF(BB48=100,"Fuerte",)))</f>
        <v>Débil</v>
      </c>
      <c r="BD48" s="463"/>
      <c r="BE48" s="145" t="e">
        <f t="shared" si="35"/>
        <v>#VALUE!</v>
      </c>
      <c r="BF48" s="145" t="e">
        <f t="shared" si="36"/>
        <v>#VALUE!</v>
      </c>
      <c r="BG48" s="455"/>
      <c r="BH48" s="145" t="e">
        <f t="shared" si="37"/>
        <v>#REF!</v>
      </c>
      <c r="BI48" s="455"/>
      <c r="BJ48" s="145" t="e">
        <f t="shared" si="38"/>
        <v>#VALUE!</v>
      </c>
      <c r="BK48" s="463"/>
      <c r="BL48" s="401"/>
      <c r="BM48" s="465"/>
      <c r="BN48" s="455"/>
      <c r="BO48" s="458"/>
      <c r="BP48" s="461"/>
      <c r="BQ48" s="260"/>
    </row>
    <row r="49" spans="69:69">
      <c r="BQ49" s="260"/>
    </row>
    <row r="50" spans="69:69">
      <c r="BQ50" s="260"/>
    </row>
    <row r="51" spans="69:69">
      <c r="BQ51" s="260"/>
    </row>
    <row r="52" spans="69:69">
      <c r="BQ52" s="260"/>
    </row>
    <row r="53" spans="69:69">
      <c r="BQ53" s="260"/>
    </row>
    <row r="54" spans="69:69">
      <c r="BQ54" s="260"/>
    </row>
    <row r="55" spans="69:69">
      <c r="BQ55" s="260"/>
    </row>
    <row r="56" spans="69:69">
      <c r="BQ56" s="260"/>
    </row>
    <row r="57" spans="69:69">
      <c r="BQ57" s="260"/>
    </row>
    <row r="58" spans="69:69">
      <c r="BQ58" s="260"/>
    </row>
    <row r="59" spans="69:69">
      <c r="BQ59" s="260"/>
    </row>
    <row r="60" spans="69:69">
      <c r="BQ60" s="260"/>
    </row>
    <row r="61" spans="69:69">
      <c r="BQ61" s="260"/>
    </row>
    <row r="62" spans="69:69">
      <c r="BQ62" s="260"/>
    </row>
    <row r="63" spans="69:69">
      <c r="BQ63" s="260"/>
    </row>
    <row r="64" spans="69:69">
      <c r="BQ64" s="260"/>
    </row>
    <row r="65" spans="69:69">
      <c r="BQ65" s="260"/>
    </row>
    <row r="66" spans="69:69">
      <c r="BQ66" s="260"/>
    </row>
    <row r="67" spans="69:69">
      <c r="BQ67" s="260"/>
    </row>
    <row r="68" spans="69:69">
      <c r="BQ68" s="260"/>
    </row>
    <row r="69" spans="69:69">
      <c r="BQ69" s="260"/>
    </row>
    <row r="70" spans="69:69">
      <c r="BQ70" s="260"/>
    </row>
    <row r="71" spans="69:69">
      <c r="BQ71" s="260"/>
    </row>
    <row r="72" spans="69:69">
      <c r="BQ72" s="260"/>
    </row>
    <row r="73" spans="69:69">
      <c r="BQ73" s="260"/>
    </row>
    <row r="74" spans="69:69">
      <c r="BQ74" s="260"/>
    </row>
    <row r="75" spans="69:69">
      <c r="BQ75" s="260"/>
    </row>
    <row r="76" spans="69:69">
      <c r="BQ76" s="260"/>
    </row>
  </sheetData>
  <sheetProtection formatCells="0" formatColumns="0" formatRows="0" insertColumns="0" insertRows="0" insertHyperlinks="0" deleteRows="0" sort="0" autoFilter="0" pivotTables="0"/>
  <dataConsolidate/>
  <mergeCells count="440">
    <mergeCell ref="E10:E11"/>
    <mergeCell ref="E12:E13"/>
    <mergeCell ref="E14:E19"/>
    <mergeCell ref="E24:E26"/>
    <mergeCell ref="E27:E29"/>
    <mergeCell ref="E30:E31"/>
    <mergeCell ref="BP15:BP19"/>
    <mergeCell ref="BP12:BP13"/>
    <mergeCell ref="BO10:BO11"/>
    <mergeCell ref="BP27:BP29"/>
    <mergeCell ref="H12:H13"/>
    <mergeCell ref="AE12:AE13"/>
    <mergeCell ref="H14:H19"/>
    <mergeCell ref="J14:J19"/>
    <mergeCell ref="K14:K19"/>
    <mergeCell ref="AD12:AD13"/>
    <mergeCell ref="AF12:AF13"/>
    <mergeCell ref="W12:W13"/>
    <mergeCell ref="X12:X13"/>
    <mergeCell ref="Y12:Y13"/>
    <mergeCell ref="Z12:Z13"/>
    <mergeCell ref="AA12:AA13"/>
    <mergeCell ref="BI10:BI11"/>
    <mergeCell ref="BK10:BK11"/>
    <mergeCell ref="BP35:BP39"/>
    <mergeCell ref="D47:D48"/>
    <mergeCell ref="BO22:BO23"/>
    <mergeCell ref="E35:E39"/>
    <mergeCell ref="BL38:BL39"/>
    <mergeCell ref="BN38:BN39"/>
    <mergeCell ref="BO38:BO39"/>
    <mergeCell ref="BL41:BL42"/>
    <mergeCell ref="BN40:BN41"/>
    <mergeCell ref="BN42:BN43"/>
    <mergeCell ref="H24:H26"/>
    <mergeCell ref="H20:H23"/>
    <mergeCell ref="AA20:AA23"/>
    <mergeCell ref="T24:T26"/>
    <mergeCell ref="W20:W23"/>
    <mergeCell ref="X20:X23"/>
    <mergeCell ref="O20:O23"/>
    <mergeCell ref="Y24:Y26"/>
    <mergeCell ref="I24:I26"/>
    <mergeCell ref="J24:J26"/>
    <mergeCell ref="K24:K26"/>
    <mergeCell ref="L24:L26"/>
    <mergeCell ref="M24:M26"/>
    <mergeCell ref="N24:N26"/>
    <mergeCell ref="BK12:BK13"/>
    <mergeCell ref="BC12:BC13"/>
    <mergeCell ref="BD12:BD13"/>
    <mergeCell ref="BB12:BB13"/>
    <mergeCell ref="BL7:BP8"/>
    <mergeCell ref="G8:G9"/>
    <mergeCell ref="I8:AA8"/>
    <mergeCell ref="AD8:AD9"/>
    <mergeCell ref="AF8:AF9"/>
    <mergeCell ref="BE9:BF9"/>
    <mergeCell ref="AX7:AX9"/>
    <mergeCell ref="AY7:AY9"/>
    <mergeCell ref="AZ7:AZ9"/>
    <mergeCell ref="AQ7:AQ9"/>
    <mergeCell ref="G7:AF7"/>
    <mergeCell ref="AG7:AG9"/>
    <mergeCell ref="AH7:AH9"/>
    <mergeCell ref="AI7:AI9"/>
    <mergeCell ref="AJ7:AJ9"/>
    <mergeCell ref="AK7:AK9"/>
    <mergeCell ref="AP7:AP9"/>
    <mergeCell ref="AT7:AT9"/>
    <mergeCell ref="AW7:AW9"/>
    <mergeCell ref="BA7:BB9"/>
    <mergeCell ref="BE7:BK8"/>
    <mergeCell ref="BQ12:BQ13"/>
    <mergeCell ref="BQ32:BQ34"/>
    <mergeCell ref="A2:B5"/>
    <mergeCell ref="C2:E3"/>
    <mergeCell ref="C4:E5"/>
    <mergeCell ref="F4:F5"/>
    <mergeCell ref="B7:B9"/>
    <mergeCell ref="C7:C9"/>
    <mergeCell ref="D7:D9"/>
    <mergeCell ref="E7:E9"/>
    <mergeCell ref="F7:F9"/>
    <mergeCell ref="Y10:Y11"/>
    <mergeCell ref="Z10:Z11"/>
    <mergeCell ref="O10:O11"/>
    <mergeCell ref="P10:P11"/>
    <mergeCell ref="Q10:Q11"/>
    <mergeCell ref="BD7:BD9"/>
    <mergeCell ref="AR7:AR9"/>
    <mergeCell ref="AS7:AS9"/>
    <mergeCell ref="BG12:BG13"/>
    <mergeCell ref="BI12:BI13"/>
    <mergeCell ref="F10:F11"/>
    <mergeCell ref="G10:G11"/>
    <mergeCell ref="H10:H11"/>
    <mergeCell ref="V10:V11"/>
    <mergeCell ref="BC7:BC9"/>
    <mergeCell ref="AL7:AL9"/>
    <mergeCell ref="AM7:AM9"/>
    <mergeCell ref="AN7:AN9"/>
    <mergeCell ref="AO7:AO9"/>
    <mergeCell ref="AD10:AD11"/>
    <mergeCell ref="AE10:AE11"/>
    <mergeCell ref="AF10:AF11"/>
    <mergeCell ref="W10:W11"/>
    <mergeCell ref="X10:X11"/>
    <mergeCell ref="AA10:AA11"/>
    <mergeCell ref="I10:I11"/>
    <mergeCell ref="J10:J11"/>
    <mergeCell ref="K10:K11"/>
    <mergeCell ref="L10:L11"/>
    <mergeCell ref="M10:M11"/>
    <mergeCell ref="N10:N11"/>
    <mergeCell ref="U10:U11"/>
    <mergeCell ref="AU7:AU9"/>
    <mergeCell ref="AV7:AV9"/>
    <mergeCell ref="B12:B13"/>
    <mergeCell ref="C12:C13"/>
    <mergeCell ref="G12:G13"/>
    <mergeCell ref="I12:I13"/>
    <mergeCell ref="F12:F13"/>
    <mergeCell ref="BP10:BP11"/>
    <mergeCell ref="BG10:BG11"/>
    <mergeCell ref="R10:R11"/>
    <mergeCell ref="S10:S11"/>
    <mergeCell ref="T10:T11"/>
    <mergeCell ref="BB10:BB11"/>
    <mergeCell ref="BC10:BC11"/>
    <mergeCell ref="BD10:BD11"/>
    <mergeCell ref="U12:U13"/>
    <mergeCell ref="J12:J13"/>
    <mergeCell ref="K12:K13"/>
    <mergeCell ref="L12:L13"/>
    <mergeCell ref="M12:M13"/>
    <mergeCell ref="N12:N13"/>
    <mergeCell ref="O12:O13"/>
    <mergeCell ref="B10:B11"/>
    <mergeCell ref="C10:C11"/>
    <mergeCell ref="V12:V13"/>
    <mergeCell ref="P12:P13"/>
    <mergeCell ref="Q12:Q13"/>
    <mergeCell ref="R12:R13"/>
    <mergeCell ref="S12:S13"/>
    <mergeCell ref="T12:T13"/>
    <mergeCell ref="L14:L19"/>
    <mergeCell ref="M14:M19"/>
    <mergeCell ref="N14:N19"/>
    <mergeCell ref="O14:O19"/>
    <mergeCell ref="P14:P19"/>
    <mergeCell ref="Q14:Q19"/>
    <mergeCell ref="AD14:AD19"/>
    <mergeCell ref="AF14:AF19"/>
    <mergeCell ref="R14:R19"/>
    <mergeCell ref="S14:S19"/>
    <mergeCell ref="T14:T19"/>
    <mergeCell ref="U14:U19"/>
    <mergeCell ref="V14:V19"/>
    <mergeCell ref="W14:W19"/>
    <mergeCell ref="B14:B19"/>
    <mergeCell ref="C14:C19"/>
    <mergeCell ref="I14:I19"/>
    <mergeCell ref="F14:F19"/>
    <mergeCell ref="G14:G19"/>
    <mergeCell ref="BI14:BI19"/>
    <mergeCell ref="BK14:BK19"/>
    <mergeCell ref="D17:D19"/>
    <mergeCell ref="X14:X19"/>
    <mergeCell ref="Y14:Y19"/>
    <mergeCell ref="G20:G23"/>
    <mergeCell ref="I20:I23"/>
    <mergeCell ref="J20:J23"/>
    <mergeCell ref="K20:K23"/>
    <mergeCell ref="L20:L23"/>
    <mergeCell ref="M20:M23"/>
    <mergeCell ref="BC14:BC19"/>
    <mergeCell ref="BD14:BD19"/>
    <mergeCell ref="BG14:BG19"/>
    <mergeCell ref="P20:P23"/>
    <mergeCell ref="Q20:Q23"/>
    <mergeCell ref="R20:R23"/>
    <mergeCell ref="S20:S23"/>
    <mergeCell ref="BG20:BG23"/>
    <mergeCell ref="Z14:Z19"/>
    <mergeCell ref="AA14:AA19"/>
    <mergeCell ref="T20:T23"/>
    <mergeCell ref="U20:U23"/>
    <mergeCell ref="V20:V23"/>
    <mergeCell ref="B20:B23"/>
    <mergeCell ref="C20:C23"/>
    <mergeCell ref="D20:D23"/>
    <mergeCell ref="E20:E23"/>
    <mergeCell ref="F20:F23"/>
    <mergeCell ref="Y20:Y23"/>
    <mergeCell ref="N20:N23"/>
    <mergeCell ref="BM20:BM23"/>
    <mergeCell ref="BP20:BP23"/>
    <mergeCell ref="AD20:AD23"/>
    <mergeCell ref="AF20:AF23"/>
    <mergeCell ref="Z20:Z23"/>
    <mergeCell ref="R24:R26"/>
    <mergeCell ref="S24:S26"/>
    <mergeCell ref="BP24:BP26"/>
    <mergeCell ref="BI24:BI26"/>
    <mergeCell ref="AA24:AA26"/>
    <mergeCell ref="AD24:AD26"/>
    <mergeCell ref="U24:U26"/>
    <mergeCell ref="V24:V26"/>
    <mergeCell ref="BC24:BC26"/>
    <mergeCell ref="AE27:AE28"/>
    <mergeCell ref="B24:B26"/>
    <mergeCell ref="C24:C26"/>
    <mergeCell ref="F24:F26"/>
    <mergeCell ref="G24:G26"/>
    <mergeCell ref="BB27:BB28"/>
    <mergeCell ref="L27:L29"/>
    <mergeCell ref="M27:M29"/>
    <mergeCell ref="N27:N29"/>
    <mergeCell ref="O27:O29"/>
    <mergeCell ref="P27:P29"/>
    <mergeCell ref="H27:H28"/>
    <mergeCell ref="AF24:AF26"/>
    <mergeCell ref="Z27:Z29"/>
    <mergeCell ref="AA27:AA29"/>
    <mergeCell ref="AD27:AD29"/>
    <mergeCell ref="AF27:AF29"/>
    <mergeCell ref="Y27:Y29"/>
    <mergeCell ref="W24:W26"/>
    <mergeCell ref="X24:X26"/>
    <mergeCell ref="Z24:Z26"/>
    <mergeCell ref="O24:O26"/>
    <mergeCell ref="P24:P26"/>
    <mergeCell ref="Q24:Q26"/>
    <mergeCell ref="B30:B31"/>
    <mergeCell ref="C30:C31"/>
    <mergeCell ref="F30:F31"/>
    <mergeCell ref="G30:G31"/>
    <mergeCell ref="I30:I31"/>
    <mergeCell ref="BI30:BI31"/>
    <mergeCell ref="BK30:BK31"/>
    <mergeCell ref="J30:J31"/>
    <mergeCell ref="K30:K31"/>
    <mergeCell ref="X32:X34"/>
    <mergeCell ref="BP30:BP31"/>
    <mergeCell ref="X30:X31"/>
    <mergeCell ref="Y30:Y31"/>
    <mergeCell ref="Z30:Z31"/>
    <mergeCell ref="AA30:AA31"/>
    <mergeCell ref="AD30:AD31"/>
    <mergeCell ref="AF30:AF31"/>
    <mergeCell ref="L30:L31"/>
    <mergeCell ref="M30:M31"/>
    <mergeCell ref="N30:N31"/>
    <mergeCell ref="O30:O31"/>
    <mergeCell ref="P30:P31"/>
    <mergeCell ref="Q30:Q31"/>
    <mergeCell ref="BD30:BD31"/>
    <mergeCell ref="BG30:BG31"/>
    <mergeCell ref="R30:R31"/>
    <mergeCell ref="S30:S31"/>
    <mergeCell ref="T30:T31"/>
    <mergeCell ref="U30:U31"/>
    <mergeCell ref="V30:V31"/>
    <mergeCell ref="W30:W31"/>
    <mergeCell ref="BB30:BB31"/>
    <mergeCell ref="BP32:BP34"/>
    <mergeCell ref="Y32:Y34"/>
    <mergeCell ref="Z32:Z34"/>
    <mergeCell ref="AA32:AA34"/>
    <mergeCell ref="AD32:AD34"/>
    <mergeCell ref="BD32:BD34"/>
    <mergeCell ref="BG32:BG34"/>
    <mergeCell ref="BK32:BK34"/>
    <mergeCell ref="BB32:BB34"/>
    <mergeCell ref="AF32:AF34"/>
    <mergeCell ref="BI32:BI34"/>
    <mergeCell ref="Q32:Q34"/>
    <mergeCell ref="U32:U34"/>
    <mergeCell ref="V32:V34"/>
    <mergeCell ref="R32:R34"/>
    <mergeCell ref="T32:T34"/>
    <mergeCell ref="W32:W34"/>
    <mergeCell ref="B35:B39"/>
    <mergeCell ref="C35:C39"/>
    <mergeCell ref="F35:F39"/>
    <mergeCell ref="G35:G39"/>
    <mergeCell ref="I35:I39"/>
    <mergeCell ref="P35:P39"/>
    <mergeCell ref="Q35:Q39"/>
    <mergeCell ref="R35:R39"/>
    <mergeCell ref="S35:S39"/>
    <mergeCell ref="J32:J34"/>
    <mergeCell ref="K32:K34"/>
    <mergeCell ref="B32:B34"/>
    <mergeCell ref="C32:C34"/>
    <mergeCell ref="F32:F34"/>
    <mergeCell ref="G32:G34"/>
    <mergeCell ref="I32:I34"/>
    <mergeCell ref="S32:S34"/>
    <mergeCell ref="K40:K43"/>
    <mergeCell ref="AD35:AD39"/>
    <mergeCell ref="AF35:AF39"/>
    <mergeCell ref="T35:T39"/>
    <mergeCell ref="U35:U39"/>
    <mergeCell ref="V35:V39"/>
    <mergeCell ref="W35:W39"/>
    <mergeCell ref="X35:X39"/>
    <mergeCell ref="Y35:Y39"/>
    <mergeCell ref="L44:L48"/>
    <mergeCell ref="BP40:BP43"/>
    <mergeCell ref="P40:P43"/>
    <mergeCell ref="Q40:Q43"/>
    <mergeCell ref="R40:R43"/>
    <mergeCell ref="S40:S43"/>
    <mergeCell ref="T40:T43"/>
    <mergeCell ref="U40:U43"/>
    <mergeCell ref="V40:V43"/>
    <mergeCell ref="BD40:BD43"/>
    <mergeCell ref="AD40:AD43"/>
    <mergeCell ref="AF40:AF43"/>
    <mergeCell ref="BG40:BG43"/>
    <mergeCell ref="BI40:BI43"/>
    <mergeCell ref="W40:W43"/>
    <mergeCell ref="X40:X43"/>
    <mergeCell ref="Y40:Y43"/>
    <mergeCell ref="Z40:Z43"/>
    <mergeCell ref="BC40:BC43"/>
    <mergeCell ref="L40:L43"/>
    <mergeCell ref="M40:M43"/>
    <mergeCell ref="N40:N43"/>
    <mergeCell ref="O40:O43"/>
    <mergeCell ref="AA40:AA43"/>
    <mergeCell ref="M44:M48"/>
    <mergeCell ref="N44:N48"/>
    <mergeCell ref="O44:O48"/>
    <mergeCell ref="P44:P48"/>
    <mergeCell ref="Q44:Q48"/>
    <mergeCell ref="R44:R48"/>
    <mergeCell ref="S44:S48"/>
    <mergeCell ref="T44:T48"/>
    <mergeCell ref="U44:U48"/>
    <mergeCell ref="V44:V48"/>
    <mergeCell ref="W44:W48"/>
    <mergeCell ref="X44:X48"/>
    <mergeCell ref="Y44:Y48"/>
    <mergeCell ref="Z44:Z48"/>
    <mergeCell ref="AA44:AA48"/>
    <mergeCell ref="AD44:AD48"/>
    <mergeCell ref="AF44:AF48"/>
    <mergeCell ref="BC44:BC48"/>
    <mergeCell ref="BB44:BB48"/>
    <mergeCell ref="BN44:BN48"/>
    <mergeCell ref="BO44:BO48"/>
    <mergeCell ref="BP44:BP48"/>
    <mergeCell ref="BD44:BD48"/>
    <mergeCell ref="BG44:BG48"/>
    <mergeCell ref="BI44:BI48"/>
    <mergeCell ref="BK44:BK48"/>
    <mergeCell ref="BL44:BL48"/>
    <mergeCell ref="BM44:BM48"/>
    <mergeCell ref="BI35:BI39"/>
    <mergeCell ref="BK35:BK39"/>
    <mergeCell ref="BK40:BK43"/>
    <mergeCell ref="BB35:BB39"/>
    <mergeCell ref="BC30:BC31"/>
    <mergeCell ref="BM35:BM39"/>
    <mergeCell ref="BD35:BD39"/>
    <mergeCell ref="BG35:BG39"/>
    <mergeCell ref="BC32:BC34"/>
    <mergeCell ref="BC35:BC39"/>
    <mergeCell ref="BC27:BC28"/>
    <mergeCell ref="BD27:BD28"/>
    <mergeCell ref="BG27:BG28"/>
    <mergeCell ref="BI27:BI28"/>
    <mergeCell ref="BI20:BI23"/>
    <mergeCell ref="BK20:BK23"/>
    <mergeCell ref="BC20:BC23"/>
    <mergeCell ref="BD20:BD23"/>
    <mergeCell ref="BK24:BK26"/>
    <mergeCell ref="BK27:BK28"/>
    <mergeCell ref="BD24:BD26"/>
    <mergeCell ref="BG24:BG26"/>
    <mergeCell ref="A10:A11"/>
    <mergeCell ref="A12:A13"/>
    <mergeCell ref="A14:A19"/>
    <mergeCell ref="A20:A23"/>
    <mergeCell ref="A24:A26"/>
    <mergeCell ref="A30:A31"/>
    <mergeCell ref="A32:A34"/>
    <mergeCell ref="A35:A39"/>
    <mergeCell ref="BB14:BB19"/>
    <mergeCell ref="BB20:BB23"/>
    <mergeCell ref="BB24:BB26"/>
    <mergeCell ref="Z35:Z39"/>
    <mergeCell ref="AA35:AA39"/>
    <mergeCell ref="J35:J39"/>
    <mergeCell ref="K35:K39"/>
    <mergeCell ref="L35:L39"/>
    <mergeCell ref="M35:M39"/>
    <mergeCell ref="N35:N39"/>
    <mergeCell ref="O35:O39"/>
    <mergeCell ref="L32:L34"/>
    <mergeCell ref="M32:M34"/>
    <mergeCell ref="N32:N34"/>
    <mergeCell ref="O32:O34"/>
    <mergeCell ref="P32:P34"/>
    <mergeCell ref="A40:A43"/>
    <mergeCell ref="A44:A48"/>
    <mergeCell ref="B27:B29"/>
    <mergeCell ref="C27:C29"/>
    <mergeCell ref="F27:F29"/>
    <mergeCell ref="G27:G29"/>
    <mergeCell ref="I27:I29"/>
    <mergeCell ref="J27:J29"/>
    <mergeCell ref="K27:K29"/>
    <mergeCell ref="B44:B48"/>
    <mergeCell ref="C44:C48"/>
    <mergeCell ref="E44:E48"/>
    <mergeCell ref="F44:F48"/>
    <mergeCell ref="G44:G48"/>
    <mergeCell ref="I44:I48"/>
    <mergeCell ref="J44:J48"/>
    <mergeCell ref="K44:K48"/>
    <mergeCell ref="B40:B43"/>
    <mergeCell ref="C40:C43"/>
    <mergeCell ref="E40:E43"/>
    <mergeCell ref="F40:F43"/>
    <mergeCell ref="G40:G43"/>
    <mergeCell ref="I40:I43"/>
    <mergeCell ref="J40:J43"/>
    <mergeCell ref="A27:A29"/>
    <mergeCell ref="Q27:Q29"/>
    <mergeCell ref="R27:R29"/>
    <mergeCell ref="S27:S29"/>
    <mergeCell ref="T27:T29"/>
    <mergeCell ref="U27:U29"/>
    <mergeCell ref="V27:V29"/>
    <mergeCell ref="W27:W29"/>
    <mergeCell ref="X27:X29"/>
  </mergeCells>
  <conditionalFormatting sqref="BK10:BK11 AF10:AF11 BK35:BK37 BK29">
    <cfRule type="containsText" dxfId="153" priority="344" operator="containsText" text="baja">
      <formula>NOT(ISERROR(SEARCH("baja",AF10)))</formula>
    </cfRule>
    <cfRule type="containsText" dxfId="152" priority="345" operator="containsText" text="Alta">
      <formula>NOT(ISERROR(SEARCH("Alta",AF10)))</formula>
    </cfRule>
  </conditionalFormatting>
  <conditionalFormatting sqref="BK10:BK11 AF10:AF11 BK35:BK37 BK29">
    <cfRule type="containsText" dxfId="151" priority="342" operator="containsText" text="Moderada">
      <formula>NOT(ISERROR(SEARCH("Moderada",AF10)))</formula>
    </cfRule>
    <cfRule type="containsText" dxfId="150" priority="343" operator="containsText" text="Extrema">
      <formula>NOT(ISERROR(SEARCH("Extrema",AF10)))</formula>
    </cfRule>
  </conditionalFormatting>
  <conditionalFormatting sqref="AX44:BA48 AX32:AY34 AX10:BA31 BA32:BA39">
    <cfRule type="cellIs" dxfId="149" priority="338" operator="between">
      <formula>76</formula>
      <formula>100</formula>
    </cfRule>
    <cfRule type="cellIs" dxfId="148" priority="339" operator="between">
      <formula>1</formula>
      <formula>50</formula>
    </cfRule>
    <cfRule type="cellIs" dxfId="147" priority="340" operator="between">
      <formula>50</formula>
      <formula>75</formula>
    </cfRule>
    <cfRule type="cellIs" dxfId="146" priority="341" operator="between">
      <formula>0</formula>
      <formula>0</formula>
    </cfRule>
  </conditionalFormatting>
  <conditionalFormatting sqref="AX44:BA48 AX32:AY34 AX10:BA31 BA32:BA39">
    <cfRule type="containsText" dxfId="145" priority="335" operator="containsText" text="Débil">
      <formula>NOT(ISERROR(SEARCH("Débil",AX10)))</formula>
    </cfRule>
    <cfRule type="containsText" dxfId="144" priority="336" operator="containsText" text="Moderado">
      <formula>NOT(ISERROR(SEARCH("Moderado",AX10)))</formula>
    </cfRule>
    <cfRule type="containsText" dxfId="143" priority="337" operator="containsText" text="Fuerte">
      <formula>NOT(ISERROR(SEARCH("Fuerte",AX10)))</formula>
    </cfRule>
  </conditionalFormatting>
  <conditionalFormatting sqref="BK20 AF20">
    <cfRule type="containsText" dxfId="142" priority="311" operator="containsText" text="baja">
      <formula>NOT(ISERROR(SEARCH("baja",AF20)))</formula>
    </cfRule>
    <cfRule type="containsText" dxfId="141" priority="312" operator="containsText" text="Alta">
      <formula>NOT(ISERROR(SEARCH("Alta",AF20)))</formula>
    </cfRule>
  </conditionalFormatting>
  <conditionalFormatting sqref="BK20 AF20">
    <cfRule type="containsText" dxfId="140" priority="309" operator="containsText" text="Moderada">
      <formula>NOT(ISERROR(SEARCH("Moderada",AF20)))</formula>
    </cfRule>
    <cfRule type="containsText" dxfId="139" priority="310" operator="containsText" text="Extrema">
      <formula>NOT(ISERROR(SEARCH("Extrema",AF20)))</formula>
    </cfRule>
  </conditionalFormatting>
  <conditionalFormatting sqref="BK14 AF14">
    <cfRule type="containsText" dxfId="138" priority="322" operator="containsText" text="baja">
      <formula>NOT(ISERROR(SEARCH("baja",AF14)))</formula>
    </cfRule>
    <cfRule type="containsText" dxfId="137" priority="323" operator="containsText" text="Alta">
      <formula>NOT(ISERROR(SEARCH("Alta",AF14)))</formula>
    </cfRule>
  </conditionalFormatting>
  <conditionalFormatting sqref="BK14 AF14">
    <cfRule type="containsText" dxfId="136" priority="320" operator="containsText" text="Moderada">
      <formula>NOT(ISERROR(SEARCH("Moderada",AF14)))</formula>
    </cfRule>
    <cfRule type="containsText" dxfId="135" priority="321" operator="containsText" text="Extrema">
      <formula>NOT(ISERROR(SEARCH("Extrema",AF14)))</formula>
    </cfRule>
  </conditionalFormatting>
  <conditionalFormatting sqref="BK24 AF24">
    <cfRule type="containsText" dxfId="134" priority="300" operator="containsText" text="baja">
      <formula>NOT(ISERROR(SEARCH("baja",AF24)))</formula>
    </cfRule>
    <cfRule type="containsText" dxfId="133" priority="301" operator="containsText" text="Alta">
      <formula>NOT(ISERROR(SEARCH("Alta",AF24)))</formula>
    </cfRule>
  </conditionalFormatting>
  <conditionalFormatting sqref="BK24 AF24">
    <cfRule type="containsText" dxfId="132" priority="298" operator="containsText" text="Moderada">
      <formula>NOT(ISERROR(SEARCH("Moderada",AF24)))</formula>
    </cfRule>
    <cfRule type="containsText" dxfId="131" priority="299" operator="containsText" text="Extrema">
      <formula>NOT(ISERROR(SEARCH("Extrema",AF24)))</formula>
    </cfRule>
  </conditionalFormatting>
  <conditionalFormatting sqref="AF27">
    <cfRule type="containsText" dxfId="130" priority="278" operator="containsText" text="baja">
      <formula>NOT(ISERROR(SEARCH("baja",AF27)))</formula>
    </cfRule>
    <cfRule type="containsText" dxfId="129" priority="279" operator="containsText" text="Alta">
      <formula>NOT(ISERROR(SEARCH("Alta",AF27)))</formula>
    </cfRule>
  </conditionalFormatting>
  <conditionalFormatting sqref="AF27">
    <cfRule type="containsText" dxfId="128" priority="276" operator="containsText" text="Moderada">
      <formula>NOT(ISERROR(SEARCH("Moderada",AF27)))</formula>
    </cfRule>
    <cfRule type="containsText" dxfId="127" priority="277" operator="containsText" text="Extrema">
      <formula>NOT(ISERROR(SEARCH("Extrema",AF27)))</formula>
    </cfRule>
  </conditionalFormatting>
  <conditionalFormatting sqref="BK27">
    <cfRule type="containsText" dxfId="126" priority="267" operator="containsText" text="baja">
      <formula>NOT(ISERROR(SEARCH("baja",BK27)))</formula>
    </cfRule>
    <cfRule type="containsText" dxfId="125" priority="268" operator="containsText" text="Alta">
      <formula>NOT(ISERROR(SEARCH("Alta",BK27)))</formula>
    </cfRule>
  </conditionalFormatting>
  <conditionalFormatting sqref="BK27">
    <cfRule type="containsText" dxfId="124" priority="265" operator="containsText" text="Moderada">
      <formula>NOT(ISERROR(SEARCH("Moderada",BK27)))</formula>
    </cfRule>
    <cfRule type="containsText" dxfId="123" priority="266" operator="containsText" text="Extrema">
      <formula>NOT(ISERROR(SEARCH("Extrema",BK27)))</formula>
    </cfRule>
  </conditionalFormatting>
  <conditionalFormatting sqref="AF30">
    <cfRule type="containsText" dxfId="122" priority="252" operator="containsText" text="baja">
      <formula>NOT(ISERROR(SEARCH("baja",AF30)))</formula>
    </cfRule>
    <cfRule type="containsText" dxfId="121" priority="253" operator="containsText" text="Alta">
      <formula>NOT(ISERROR(SEARCH("Alta",AF30)))</formula>
    </cfRule>
  </conditionalFormatting>
  <conditionalFormatting sqref="AF30">
    <cfRule type="containsText" dxfId="120" priority="250" operator="containsText" text="Moderada">
      <formula>NOT(ISERROR(SEARCH("Moderada",AF30)))</formula>
    </cfRule>
    <cfRule type="containsText" dxfId="119" priority="251" operator="containsText" text="Extrema">
      <formula>NOT(ISERROR(SEARCH("Extrema",AF30)))</formula>
    </cfRule>
  </conditionalFormatting>
  <conditionalFormatting sqref="AF32">
    <cfRule type="containsText" dxfId="118" priority="223" operator="containsText" text="baja">
      <formula>NOT(ISERROR(SEARCH("baja",AF32)))</formula>
    </cfRule>
    <cfRule type="containsText" dxfId="117" priority="224" operator="containsText" text="Alta">
      <formula>NOT(ISERROR(SEARCH("Alta",AF32)))</formula>
    </cfRule>
  </conditionalFormatting>
  <conditionalFormatting sqref="AF32">
    <cfRule type="containsText" dxfId="116" priority="221" operator="containsText" text="Moderada">
      <formula>NOT(ISERROR(SEARCH("Moderada",AF32)))</formula>
    </cfRule>
    <cfRule type="containsText" dxfId="115" priority="222" operator="containsText" text="Extrema">
      <formula>NOT(ISERROR(SEARCH("Extrema",AF32)))</formula>
    </cfRule>
  </conditionalFormatting>
  <conditionalFormatting sqref="BK32">
    <cfRule type="containsText" dxfId="114" priority="212" operator="containsText" text="baja">
      <formula>NOT(ISERROR(SEARCH("baja",BK32)))</formula>
    </cfRule>
    <cfRule type="containsText" dxfId="113" priority="213" operator="containsText" text="Alta">
      <formula>NOT(ISERROR(SEARCH("Alta",BK32)))</formula>
    </cfRule>
  </conditionalFormatting>
  <conditionalFormatting sqref="BK32">
    <cfRule type="containsText" dxfId="112" priority="210" operator="containsText" text="Moderada">
      <formula>NOT(ISERROR(SEARCH("Moderada",BK32)))</formula>
    </cfRule>
    <cfRule type="containsText" dxfId="111" priority="211" operator="containsText" text="Extrema">
      <formula>NOT(ISERROR(SEARCH("Extrema",BK32)))</formula>
    </cfRule>
  </conditionalFormatting>
  <conditionalFormatting sqref="AF35:AF37">
    <cfRule type="containsText" dxfId="110" priority="208" operator="containsText" text="baja">
      <formula>NOT(ISERROR(SEARCH("baja",AF35)))</formula>
    </cfRule>
    <cfRule type="containsText" dxfId="109" priority="209" operator="containsText" text="Alta">
      <formula>NOT(ISERROR(SEARCH("Alta",AF35)))</formula>
    </cfRule>
  </conditionalFormatting>
  <conditionalFormatting sqref="AF35:AF37">
    <cfRule type="containsText" dxfId="108" priority="206" operator="containsText" text="Moderada">
      <formula>NOT(ISERROR(SEARCH("Moderada",AF35)))</formula>
    </cfRule>
    <cfRule type="containsText" dxfId="107" priority="207" operator="containsText" text="Extrema">
      <formula>NOT(ISERROR(SEARCH("Extrema",AF35)))</formula>
    </cfRule>
  </conditionalFormatting>
  <conditionalFormatting sqref="AF40:AF43">
    <cfRule type="containsText" dxfId="106" priority="204" operator="containsText" text="baja">
      <formula>NOT(ISERROR(SEARCH("baja",AF40)))</formula>
    </cfRule>
    <cfRule type="containsText" dxfId="105" priority="205" operator="containsText" text="Alta">
      <formula>NOT(ISERROR(SEARCH("Alta",AF40)))</formula>
    </cfRule>
  </conditionalFormatting>
  <conditionalFormatting sqref="AF40:AF43">
    <cfRule type="containsText" dxfId="104" priority="202" operator="containsText" text="Moderada">
      <formula>NOT(ISERROR(SEARCH("Moderada",AF40)))</formula>
    </cfRule>
    <cfRule type="containsText" dxfId="103" priority="203" operator="containsText" text="Extrema">
      <formula>NOT(ISERROR(SEARCH("Extrema",AF40)))</formula>
    </cfRule>
  </conditionalFormatting>
  <conditionalFormatting sqref="AF44">
    <cfRule type="containsText" dxfId="102" priority="196" operator="containsText" text="baja">
      <formula>NOT(ISERROR(SEARCH("baja",AF44)))</formula>
    </cfRule>
    <cfRule type="containsText" dxfId="101" priority="197" operator="containsText" text="Alta">
      <formula>NOT(ISERROR(SEARCH("Alta",AF44)))</formula>
    </cfRule>
  </conditionalFormatting>
  <conditionalFormatting sqref="AF44">
    <cfRule type="containsText" dxfId="100" priority="194" operator="containsText" text="Moderada">
      <formula>NOT(ISERROR(SEARCH("Moderada",AF44)))</formula>
    </cfRule>
    <cfRule type="containsText" dxfId="99" priority="195" operator="containsText" text="Extrema">
      <formula>NOT(ISERROR(SEARCH("Extrema",AF44)))</formula>
    </cfRule>
  </conditionalFormatting>
  <conditionalFormatting sqref="BK12 AF12">
    <cfRule type="containsText" dxfId="98" priority="174" operator="containsText" text="baja">
      <formula>NOT(ISERROR(SEARCH("baja",AF12)))</formula>
    </cfRule>
    <cfRule type="containsText" dxfId="97" priority="175" operator="containsText" text="Alta">
      <formula>NOT(ISERROR(SEARCH("Alta",AF12)))</formula>
    </cfRule>
  </conditionalFormatting>
  <conditionalFormatting sqref="BK12 AF12">
    <cfRule type="containsText" dxfId="96" priority="172" operator="containsText" text="Moderada">
      <formula>NOT(ISERROR(SEARCH("Moderada",AF12)))</formula>
    </cfRule>
    <cfRule type="containsText" dxfId="95" priority="173" operator="containsText" text="Extrema">
      <formula>NOT(ISERROR(SEARCH("Extrema",AF12)))</formula>
    </cfRule>
  </conditionalFormatting>
  <conditionalFormatting sqref="AZ32:AZ34">
    <cfRule type="cellIs" dxfId="94" priority="154" operator="between">
      <formula>76</formula>
      <formula>100</formula>
    </cfRule>
    <cfRule type="cellIs" dxfId="93" priority="155" operator="between">
      <formula>1</formula>
      <formula>50</formula>
    </cfRule>
    <cfRule type="cellIs" dxfId="92" priority="156" operator="between">
      <formula>50</formula>
      <formula>75</formula>
    </cfRule>
    <cfRule type="cellIs" dxfId="91" priority="157" operator="between">
      <formula>0</formula>
      <formula>0</formula>
    </cfRule>
  </conditionalFormatting>
  <conditionalFormatting sqref="AZ32:AZ34">
    <cfRule type="containsText" dxfId="90" priority="151" operator="containsText" text="Débil">
      <formula>NOT(ISERROR(SEARCH("Débil",AZ32)))</formula>
    </cfRule>
    <cfRule type="containsText" dxfId="89" priority="152" operator="containsText" text="Moderado">
      <formula>NOT(ISERROR(SEARCH("Moderado",AZ32)))</formula>
    </cfRule>
    <cfRule type="containsText" dxfId="88" priority="153" operator="containsText" text="Fuerte">
      <formula>NOT(ISERROR(SEARCH("Fuerte",AZ32)))</formula>
    </cfRule>
  </conditionalFormatting>
  <conditionalFormatting sqref="BK44">
    <cfRule type="containsText" dxfId="87" priority="138" operator="containsText" text="baja">
      <formula>NOT(ISERROR(SEARCH("baja",BK44)))</formula>
    </cfRule>
    <cfRule type="containsText" dxfId="86" priority="139" operator="containsText" text="Alta">
      <formula>NOT(ISERROR(SEARCH("Alta",BK44)))</formula>
    </cfRule>
  </conditionalFormatting>
  <conditionalFormatting sqref="BK44">
    <cfRule type="containsText" dxfId="85" priority="136" operator="containsText" text="Moderada">
      <formula>NOT(ISERROR(SEARCH("Moderada",BK44)))</formula>
    </cfRule>
    <cfRule type="containsText" dxfId="84" priority="137" operator="containsText" text="Extrema">
      <formula>NOT(ISERROR(SEARCH("Extrema",BK44)))</formula>
    </cfRule>
  </conditionalFormatting>
  <conditionalFormatting sqref="AY35:AY39">
    <cfRule type="cellIs" dxfId="83" priority="132" operator="between">
      <formula>76</formula>
      <formula>100</formula>
    </cfRule>
    <cfRule type="cellIs" dxfId="82" priority="133" operator="between">
      <formula>1</formula>
      <formula>50</formula>
    </cfRule>
    <cfRule type="cellIs" dxfId="81" priority="134" operator="between">
      <formula>50</formula>
      <formula>75</formula>
    </cfRule>
    <cfRule type="cellIs" dxfId="80" priority="135" operator="between">
      <formula>0</formula>
      <formula>0</formula>
    </cfRule>
  </conditionalFormatting>
  <conditionalFormatting sqref="AY35:AY39">
    <cfRule type="containsText" dxfId="79" priority="129" operator="containsText" text="Débil">
      <formula>NOT(ISERROR(SEARCH("Débil",AY35)))</formula>
    </cfRule>
    <cfRule type="containsText" dxfId="78" priority="130" operator="containsText" text="Moderado">
      <formula>NOT(ISERROR(SEARCH("Moderado",AY35)))</formula>
    </cfRule>
    <cfRule type="containsText" dxfId="77" priority="131" operator="containsText" text="Fuerte">
      <formula>NOT(ISERROR(SEARCH("Fuerte",AY35)))</formula>
    </cfRule>
  </conditionalFormatting>
  <conditionalFormatting sqref="AZ35:AZ39">
    <cfRule type="cellIs" dxfId="76" priority="125" operator="between">
      <formula>76</formula>
      <formula>100</formula>
    </cfRule>
    <cfRule type="cellIs" dxfId="75" priority="126" operator="between">
      <formula>1</formula>
      <formula>50</formula>
    </cfRule>
    <cfRule type="cellIs" dxfId="74" priority="127" operator="between">
      <formula>50</formula>
      <formula>75</formula>
    </cfRule>
    <cfRule type="cellIs" dxfId="73" priority="128" operator="between">
      <formula>0</formula>
      <formula>0</formula>
    </cfRule>
  </conditionalFormatting>
  <conditionalFormatting sqref="AZ35:AZ39">
    <cfRule type="containsText" dxfId="72" priority="122" operator="containsText" text="Débil">
      <formula>NOT(ISERROR(SEARCH("Débil",AZ35)))</formula>
    </cfRule>
    <cfRule type="containsText" dxfId="71" priority="123" operator="containsText" text="Moderado">
      <formula>NOT(ISERROR(SEARCH("Moderado",AZ35)))</formula>
    </cfRule>
    <cfRule type="containsText" dxfId="70" priority="124" operator="containsText" text="Fuerte">
      <formula>NOT(ISERROR(SEARCH("Fuerte",AZ35)))</formula>
    </cfRule>
  </conditionalFormatting>
  <conditionalFormatting sqref="AX35">
    <cfRule type="cellIs" dxfId="69" priority="118" operator="between">
      <formula>76</formula>
      <formula>100</formula>
    </cfRule>
    <cfRule type="cellIs" dxfId="68" priority="119" operator="between">
      <formula>1</formula>
      <formula>50</formula>
    </cfRule>
    <cfRule type="cellIs" dxfId="67" priority="120" operator="between">
      <formula>50</formula>
      <formula>75</formula>
    </cfRule>
    <cfRule type="cellIs" dxfId="66" priority="121" operator="between">
      <formula>0</formula>
      <formula>0</formula>
    </cfRule>
  </conditionalFormatting>
  <conditionalFormatting sqref="AX35">
    <cfRule type="containsText" dxfId="65" priority="115" operator="containsText" text="Débil">
      <formula>NOT(ISERROR(SEARCH("Débil",AX35)))</formula>
    </cfRule>
    <cfRule type="containsText" dxfId="64" priority="116" operator="containsText" text="Moderado">
      <formula>NOT(ISERROR(SEARCH("Moderado",AX35)))</formula>
    </cfRule>
    <cfRule type="containsText" dxfId="63" priority="117" operator="containsText" text="Fuerte">
      <formula>NOT(ISERROR(SEARCH("Fuerte",AX35)))</formula>
    </cfRule>
  </conditionalFormatting>
  <conditionalFormatting sqref="AX38">
    <cfRule type="cellIs" dxfId="62" priority="97" operator="between">
      <formula>76</formula>
      <formula>100</formula>
    </cfRule>
    <cfRule type="cellIs" dxfId="61" priority="98" operator="between">
      <formula>1</formula>
      <formula>50</formula>
    </cfRule>
    <cfRule type="cellIs" dxfId="60" priority="99" operator="between">
      <formula>50</formula>
      <formula>75</formula>
    </cfRule>
    <cfRule type="cellIs" dxfId="59" priority="100" operator="between">
      <formula>0</formula>
      <formula>0</formula>
    </cfRule>
  </conditionalFormatting>
  <conditionalFormatting sqref="AX38">
    <cfRule type="containsText" dxfId="58" priority="94" operator="containsText" text="Débil">
      <formula>NOT(ISERROR(SEARCH("Débil",AX38)))</formula>
    </cfRule>
    <cfRule type="containsText" dxfId="57" priority="95" operator="containsText" text="Moderado">
      <formula>NOT(ISERROR(SEARCH("Moderado",AX38)))</formula>
    </cfRule>
    <cfRule type="containsText" dxfId="56" priority="96" operator="containsText" text="Fuerte">
      <formula>NOT(ISERROR(SEARCH("Fuerte",AX38)))</formula>
    </cfRule>
  </conditionalFormatting>
  <conditionalFormatting sqref="AX39">
    <cfRule type="cellIs" dxfId="55" priority="90" operator="between">
      <formula>76</formula>
      <formula>100</formula>
    </cfRule>
    <cfRule type="cellIs" dxfId="54" priority="91" operator="between">
      <formula>1</formula>
      <formula>50</formula>
    </cfRule>
    <cfRule type="cellIs" dxfId="53" priority="92" operator="between">
      <formula>50</formula>
      <formula>75</formula>
    </cfRule>
    <cfRule type="cellIs" dxfId="52" priority="93" operator="between">
      <formula>0</formula>
      <formula>0</formula>
    </cfRule>
  </conditionalFormatting>
  <conditionalFormatting sqref="AX39">
    <cfRule type="containsText" dxfId="51" priority="87" operator="containsText" text="Débil">
      <formula>NOT(ISERROR(SEARCH("Débil",AX39)))</formula>
    </cfRule>
    <cfRule type="containsText" dxfId="50" priority="88" operator="containsText" text="Moderado">
      <formula>NOT(ISERROR(SEARCH("Moderado",AX39)))</formula>
    </cfRule>
    <cfRule type="containsText" dxfId="49" priority="89" operator="containsText" text="Fuerte">
      <formula>NOT(ISERROR(SEARCH("Fuerte",AX39)))</formula>
    </cfRule>
  </conditionalFormatting>
  <conditionalFormatting sqref="AX36:AX37">
    <cfRule type="cellIs" dxfId="48" priority="83" operator="between">
      <formula>76</formula>
      <formula>100</formula>
    </cfRule>
    <cfRule type="cellIs" dxfId="47" priority="84" operator="between">
      <formula>1</formula>
      <formula>50</formula>
    </cfRule>
    <cfRule type="cellIs" dxfId="46" priority="85" operator="between">
      <formula>50</formula>
      <formula>75</formula>
    </cfRule>
    <cfRule type="cellIs" dxfId="45" priority="86" operator="between">
      <formula>0</formula>
      <formula>0</formula>
    </cfRule>
  </conditionalFormatting>
  <conditionalFormatting sqref="AX36:AX37">
    <cfRule type="containsText" dxfId="44" priority="80" operator="containsText" text="Débil">
      <formula>NOT(ISERROR(SEARCH("Débil",AX36)))</formula>
    </cfRule>
    <cfRule type="containsText" dxfId="43" priority="81" operator="containsText" text="Moderado">
      <formula>NOT(ISERROR(SEARCH("Moderado",AX36)))</formula>
    </cfRule>
    <cfRule type="containsText" dxfId="42" priority="82" operator="containsText" text="Fuerte">
      <formula>NOT(ISERROR(SEARCH("Fuerte",AX36)))</formula>
    </cfRule>
  </conditionalFormatting>
  <conditionalFormatting sqref="AY40:AY43">
    <cfRule type="cellIs" dxfId="41" priority="76" operator="between">
      <formula>76</formula>
      <formula>100</formula>
    </cfRule>
    <cfRule type="cellIs" dxfId="40" priority="77" operator="between">
      <formula>1</formula>
      <formula>50</formula>
    </cfRule>
    <cfRule type="cellIs" dxfId="39" priority="78" operator="between">
      <formula>50</formula>
      <formula>75</formula>
    </cfRule>
    <cfRule type="cellIs" dxfId="38" priority="79" operator="between">
      <formula>0</formula>
      <formula>0</formula>
    </cfRule>
  </conditionalFormatting>
  <conditionalFormatting sqref="AY40:AY43">
    <cfRule type="containsText" dxfId="37" priority="73" operator="containsText" text="Débil">
      <formula>NOT(ISERROR(SEARCH("Débil",AY40)))</formula>
    </cfRule>
    <cfRule type="containsText" dxfId="36" priority="74" operator="containsText" text="Moderado">
      <formula>NOT(ISERROR(SEARCH("Moderado",AY40)))</formula>
    </cfRule>
    <cfRule type="containsText" dxfId="35" priority="75" operator="containsText" text="Fuerte">
      <formula>NOT(ISERROR(SEARCH("Fuerte",AY40)))</formula>
    </cfRule>
  </conditionalFormatting>
  <conditionalFormatting sqref="AZ40:AZ43">
    <cfRule type="cellIs" dxfId="34" priority="69" operator="between">
      <formula>76</formula>
      <formula>100</formula>
    </cfRule>
    <cfRule type="cellIs" dxfId="33" priority="70" operator="between">
      <formula>1</formula>
      <formula>50</formula>
    </cfRule>
    <cfRule type="cellIs" dxfId="32" priority="71" operator="between">
      <formula>50</formula>
      <formula>75</formula>
    </cfRule>
    <cfRule type="cellIs" dxfId="31" priority="72" operator="between">
      <formula>0</formula>
      <formula>0</formula>
    </cfRule>
  </conditionalFormatting>
  <conditionalFormatting sqref="AZ40:AZ43">
    <cfRule type="containsText" dxfId="30" priority="66" operator="containsText" text="Débil">
      <formula>NOT(ISERROR(SEARCH("Débil",AZ40)))</formula>
    </cfRule>
    <cfRule type="containsText" dxfId="29" priority="67" operator="containsText" text="Moderado">
      <formula>NOT(ISERROR(SEARCH("Moderado",AZ40)))</formula>
    </cfRule>
    <cfRule type="containsText" dxfId="28" priority="68" operator="containsText" text="Fuerte">
      <formula>NOT(ISERROR(SEARCH("Fuerte",AZ40)))</formula>
    </cfRule>
  </conditionalFormatting>
  <conditionalFormatting sqref="AX40">
    <cfRule type="cellIs" dxfId="27" priority="62" operator="between">
      <formula>76</formula>
      <formula>100</formula>
    </cfRule>
    <cfRule type="cellIs" dxfId="26" priority="63" operator="between">
      <formula>1</formula>
      <formula>50</formula>
    </cfRule>
    <cfRule type="cellIs" dxfId="25" priority="64" operator="between">
      <formula>50</formula>
      <formula>75</formula>
    </cfRule>
    <cfRule type="cellIs" dxfId="24" priority="65" operator="between">
      <formula>0</formula>
      <formula>0</formula>
    </cfRule>
  </conditionalFormatting>
  <conditionalFormatting sqref="AX40">
    <cfRule type="containsText" dxfId="23" priority="59" operator="containsText" text="Débil">
      <formula>NOT(ISERROR(SEARCH("Débil",AX40)))</formula>
    </cfRule>
    <cfRule type="containsText" dxfId="22" priority="60" operator="containsText" text="Moderado">
      <formula>NOT(ISERROR(SEARCH("Moderado",AX40)))</formula>
    </cfRule>
    <cfRule type="containsText" dxfId="21" priority="61" operator="containsText" text="Fuerte">
      <formula>NOT(ISERROR(SEARCH("Fuerte",AX40)))</formula>
    </cfRule>
  </conditionalFormatting>
  <conditionalFormatting sqref="AX41">
    <cfRule type="cellIs" dxfId="20" priority="55" operator="between">
      <formula>76</formula>
      <formula>100</formula>
    </cfRule>
    <cfRule type="cellIs" dxfId="19" priority="56" operator="between">
      <formula>1</formula>
      <formula>50</formula>
    </cfRule>
    <cfRule type="cellIs" dxfId="18" priority="57" operator="between">
      <formula>50</formula>
      <formula>75</formula>
    </cfRule>
    <cfRule type="cellIs" dxfId="17" priority="58" operator="between">
      <formula>0</formula>
      <formula>0</formula>
    </cfRule>
  </conditionalFormatting>
  <conditionalFormatting sqref="AX41">
    <cfRule type="containsText" dxfId="16" priority="52" operator="containsText" text="Débil">
      <formula>NOT(ISERROR(SEARCH("Débil",AX41)))</formula>
    </cfRule>
    <cfRule type="containsText" dxfId="15" priority="53" operator="containsText" text="Moderado">
      <formula>NOT(ISERROR(SEARCH("Moderado",AX41)))</formula>
    </cfRule>
    <cfRule type="containsText" dxfId="14" priority="54" operator="containsText" text="Fuerte">
      <formula>NOT(ISERROR(SEARCH("Fuerte",AX41)))</formula>
    </cfRule>
  </conditionalFormatting>
  <conditionalFormatting sqref="AX42">
    <cfRule type="cellIs" dxfId="13" priority="48" operator="between">
      <formula>76</formula>
      <formula>100</formula>
    </cfRule>
    <cfRule type="cellIs" dxfId="12" priority="49" operator="between">
      <formula>1</formula>
      <formula>50</formula>
    </cfRule>
    <cfRule type="cellIs" dxfId="11" priority="50" operator="between">
      <formula>50</formula>
      <formula>75</formula>
    </cfRule>
    <cfRule type="cellIs" dxfId="10" priority="51" operator="between">
      <formula>0</formula>
      <formula>0</formula>
    </cfRule>
  </conditionalFormatting>
  <conditionalFormatting sqref="AX42">
    <cfRule type="containsText" dxfId="9" priority="45" operator="containsText" text="Débil">
      <formula>NOT(ISERROR(SEARCH("Débil",AX42)))</formula>
    </cfRule>
    <cfRule type="containsText" dxfId="8" priority="46" operator="containsText" text="Moderado">
      <formula>NOT(ISERROR(SEARCH("Moderado",AX42)))</formula>
    </cfRule>
    <cfRule type="containsText" dxfId="7" priority="47" operator="containsText" text="Fuerte">
      <formula>NOT(ISERROR(SEARCH("Fuerte",AX42)))</formula>
    </cfRule>
  </conditionalFormatting>
  <conditionalFormatting sqref="AX43">
    <cfRule type="cellIs" dxfId="6" priority="41" operator="between">
      <formula>76</formula>
      <formula>100</formula>
    </cfRule>
    <cfRule type="cellIs" dxfId="5" priority="42" operator="between">
      <formula>1</formula>
      <formula>50</formula>
    </cfRule>
    <cfRule type="cellIs" dxfId="4" priority="43" operator="between">
      <formula>50</formula>
      <formula>75</formula>
    </cfRule>
    <cfRule type="cellIs" dxfId="3" priority="44" operator="between">
      <formula>0</formula>
      <formula>0</formula>
    </cfRule>
  </conditionalFormatting>
  <conditionalFormatting sqref="AX43">
    <cfRule type="containsText" dxfId="2" priority="38" operator="containsText" text="Débil">
      <formula>NOT(ISERROR(SEARCH("Débil",AX43)))</formula>
    </cfRule>
    <cfRule type="containsText" dxfId="1" priority="39" operator="containsText" text="Moderado">
      <formula>NOT(ISERROR(SEARCH("Moderado",AX43)))</formula>
    </cfRule>
    <cfRule type="containsText" dxfId="0" priority="40" operator="containsText" text="Fuerte">
      <formula>NOT(ISERROR(SEARCH("Fuerte",AX43)))</formula>
    </cfRule>
  </conditionalFormatting>
  <dataValidations count="6">
    <dataValidation type="list" allowBlank="1" showInputMessage="1" showErrorMessage="1" sqref="AH35:AH43" xr:uid="{00000000-0002-0000-0100-000000000000}">
      <formula1>Asignacionresp</formula1>
    </dataValidation>
    <dataValidation type="list" allowBlank="1" showInputMessage="1" showErrorMessage="1" sqref="AJ35:AJ43" xr:uid="{00000000-0002-0000-0100-000001000000}">
      <formula1>Autoridadresp</formula1>
    </dataValidation>
    <dataValidation type="list" allowBlank="1" showInputMessage="1" showErrorMessage="1" sqref="AL35:AL43" xr:uid="{00000000-0002-0000-0100-000002000000}">
      <formula1>Periodicidad</formula1>
    </dataValidation>
    <dataValidation type="list" allowBlank="1" showInputMessage="1" showErrorMessage="1" sqref="AN35:AN43" xr:uid="{00000000-0002-0000-0100-000003000000}">
      <formula1>Proposito</formula1>
    </dataValidation>
    <dataValidation type="list" allowBlank="1" showInputMessage="1" showErrorMessage="1" sqref="AP35:AP43" xr:uid="{00000000-0002-0000-0100-000004000000}">
      <formula1>Actcontrol</formula1>
    </dataValidation>
    <dataValidation type="list" allowBlank="1" showInputMessage="1" showErrorMessage="1" sqref="AR35:AR43" xr:uid="{00000000-0002-0000-0100-000005000000}">
      <formula1>desviaciones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Hoja2!$AK$3:$AK$4</xm:f>
          </x14:formula1>
          <xm:sqref>BD10:BD48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2"/>
  <sheetViews>
    <sheetView tabSelected="1" topLeftCell="I32" zoomScale="73" zoomScaleNormal="73" workbookViewId="0">
      <selection activeCell="P34" sqref="P34"/>
    </sheetView>
  </sheetViews>
  <sheetFormatPr baseColWidth="10" defaultRowHeight="15"/>
  <cols>
    <col min="1" max="1" width="27.140625" customWidth="1"/>
    <col min="2" max="2" width="15.42578125" customWidth="1"/>
    <col min="3" max="3" width="20.85546875" customWidth="1"/>
    <col min="4" max="4" width="9.140625" customWidth="1"/>
    <col min="5" max="5" width="9.28515625" customWidth="1"/>
    <col min="6" max="6" width="19.42578125" customWidth="1"/>
    <col min="8" max="8" width="30.42578125" customWidth="1"/>
    <col min="9" max="9" width="24.5703125" customWidth="1"/>
    <col min="11" max="11" width="17.7109375" customWidth="1"/>
    <col min="12" max="12" width="27.85546875" customWidth="1"/>
    <col min="13" max="13" width="29.28515625" customWidth="1"/>
    <col min="14" max="14" width="20.7109375" customWidth="1"/>
    <col min="15" max="15" width="30.7109375" customWidth="1"/>
    <col min="16" max="16" width="41.5703125" customWidth="1"/>
    <col min="17" max="17" width="29" customWidth="1"/>
    <col min="18" max="18" width="22.7109375" customWidth="1"/>
    <col min="257" max="257" width="27.140625" customWidth="1"/>
    <col min="258" max="258" width="15.42578125" customWidth="1"/>
    <col min="259" max="259" width="20.85546875" customWidth="1"/>
    <col min="260" max="260" width="9.140625" customWidth="1"/>
    <col min="261" max="261" width="9.28515625" customWidth="1"/>
    <col min="262" max="262" width="19.42578125" customWidth="1"/>
    <col min="264" max="264" width="30.42578125" customWidth="1"/>
    <col min="265" max="265" width="19.28515625" customWidth="1"/>
    <col min="268" max="268" width="24" customWidth="1"/>
    <col min="269" max="269" width="23.7109375" customWidth="1"/>
    <col min="270" max="270" width="19.28515625" customWidth="1"/>
    <col min="271" max="271" width="24.85546875" customWidth="1"/>
    <col min="272" max="272" width="40.140625" customWidth="1"/>
    <col min="273" max="273" width="29" customWidth="1"/>
    <col min="274" max="274" width="22.7109375" customWidth="1"/>
    <col min="513" max="513" width="27.140625" customWidth="1"/>
    <col min="514" max="514" width="15.42578125" customWidth="1"/>
    <col min="515" max="515" width="20.85546875" customWidth="1"/>
    <col min="516" max="516" width="9.140625" customWidth="1"/>
    <col min="517" max="517" width="9.28515625" customWidth="1"/>
    <col min="518" max="518" width="19.42578125" customWidth="1"/>
    <col min="520" max="520" width="30.42578125" customWidth="1"/>
    <col min="521" max="521" width="19.28515625" customWidth="1"/>
    <col min="524" max="524" width="24" customWidth="1"/>
    <col min="525" max="525" width="23.7109375" customWidth="1"/>
    <col min="526" max="526" width="19.28515625" customWidth="1"/>
    <col min="527" max="527" width="24.85546875" customWidth="1"/>
    <col min="528" max="528" width="40.140625" customWidth="1"/>
    <col min="529" max="529" width="29" customWidth="1"/>
    <col min="530" max="530" width="22.7109375" customWidth="1"/>
    <col min="769" max="769" width="27.140625" customWidth="1"/>
    <col min="770" max="770" width="15.42578125" customWidth="1"/>
    <col min="771" max="771" width="20.85546875" customWidth="1"/>
    <col min="772" max="772" width="9.140625" customWidth="1"/>
    <col min="773" max="773" width="9.28515625" customWidth="1"/>
    <col min="774" max="774" width="19.42578125" customWidth="1"/>
    <col min="776" max="776" width="30.42578125" customWidth="1"/>
    <col min="777" max="777" width="19.28515625" customWidth="1"/>
    <col min="780" max="780" width="24" customWidth="1"/>
    <col min="781" max="781" width="23.7109375" customWidth="1"/>
    <col min="782" max="782" width="19.28515625" customWidth="1"/>
    <col min="783" max="783" width="24.85546875" customWidth="1"/>
    <col min="784" max="784" width="40.140625" customWidth="1"/>
    <col min="785" max="785" width="29" customWidth="1"/>
    <col min="786" max="786" width="22.7109375" customWidth="1"/>
    <col min="1025" max="1025" width="27.140625" customWidth="1"/>
    <col min="1026" max="1026" width="15.42578125" customWidth="1"/>
    <col min="1027" max="1027" width="20.85546875" customWidth="1"/>
    <col min="1028" max="1028" width="9.140625" customWidth="1"/>
    <col min="1029" max="1029" width="9.28515625" customWidth="1"/>
    <col min="1030" max="1030" width="19.42578125" customWidth="1"/>
    <col min="1032" max="1032" width="30.42578125" customWidth="1"/>
    <col min="1033" max="1033" width="19.28515625" customWidth="1"/>
    <col min="1036" max="1036" width="24" customWidth="1"/>
    <col min="1037" max="1037" width="23.7109375" customWidth="1"/>
    <col min="1038" max="1038" width="19.28515625" customWidth="1"/>
    <col min="1039" max="1039" width="24.85546875" customWidth="1"/>
    <col min="1040" max="1040" width="40.140625" customWidth="1"/>
    <col min="1041" max="1041" width="29" customWidth="1"/>
    <col min="1042" max="1042" width="22.7109375" customWidth="1"/>
    <col min="1281" max="1281" width="27.140625" customWidth="1"/>
    <col min="1282" max="1282" width="15.42578125" customWidth="1"/>
    <col min="1283" max="1283" width="20.85546875" customWidth="1"/>
    <col min="1284" max="1284" width="9.140625" customWidth="1"/>
    <col min="1285" max="1285" width="9.28515625" customWidth="1"/>
    <col min="1286" max="1286" width="19.42578125" customWidth="1"/>
    <col min="1288" max="1288" width="30.42578125" customWidth="1"/>
    <col min="1289" max="1289" width="19.28515625" customWidth="1"/>
    <col min="1292" max="1292" width="24" customWidth="1"/>
    <col min="1293" max="1293" width="23.7109375" customWidth="1"/>
    <col min="1294" max="1294" width="19.28515625" customWidth="1"/>
    <col min="1295" max="1295" width="24.85546875" customWidth="1"/>
    <col min="1296" max="1296" width="40.140625" customWidth="1"/>
    <col min="1297" max="1297" width="29" customWidth="1"/>
    <col min="1298" max="1298" width="22.7109375" customWidth="1"/>
    <col min="1537" max="1537" width="27.140625" customWidth="1"/>
    <col min="1538" max="1538" width="15.42578125" customWidth="1"/>
    <col min="1539" max="1539" width="20.85546875" customWidth="1"/>
    <col min="1540" max="1540" width="9.140625" customWidth="1"/>
    <col min="1541" max="1541" width="9.28515625" customWidth="1"/>
    <col min="1542" max="1542" width="19.42578125" customWidth="1"/>
    <col min="1544" max="1544" width="30.42578125" customWidth="1"/>
    <col min="1545" max="1545" width="19.28515625" customWidth="1"/>
    <col min="1548" max="1548" width="24" customWidth="1"/>
    <col min="1549" max="1549" width="23.7109375" customWidth="1"/>
    <col min="1550" max="1550" width="19.28515625" customWidth="1"/>
    <col min="1551" max="1551" width="24.85546875" customWidth="1"/>
    <col min="1552" max="1552" width="40.140625" customWidth="1"/>
    <col min="1553" max="1553" width="29" customWidth="1"/>
    <col min="1554" max="1554" width="22.7109375" customWidth="1"/>
    <col min="1793" max="1793" width="27.140625" customWidth="1"/>
    <col min="1794" max="1794" width="15.42578125" customWidth="1"/>
    <col min="1795" max="1795" width="20.85546875" customWidth="1"/>
    <col min="1796" max="1796" width="9.140625" customWidth="1"/>
    <col min="1797" max="1797" width="9.28515625" customWidth="1"/>
    <col min="1798" max="1798" width="19.42578125" customWidth="1"/>
    <col min="1800" max="1800" width="30.42578125" customWidth="1"/>
    <col min="1801" max="1801" width="19.28515625" customWidth="1"/>
    <col min="1804" max="1804" width="24" customWidth="1"/>
    <col min="1805" max="1805" width="23.7109375" customWidth="1"/>
    <col min="1806" max="1806" width="19.28515625" customWidth="1"/>
    <col min="1807" max="1807" width="24.85546875" customWidth="1"/>
    <col min="1808" max="1808" width="40.140625" customWidth="1"/>
    <col min="1809" max="1809" width="29" customWidth="1"/>
    <col min="1810" max="1810" width="22.7109375" customWidth="1"/>
    <col min="2049" max="2049" width="27.140625" customWidth="1"/>
    <col min="2050" max="2050" width="15.42578125" customWidth="1"/>
    <col min="2051" max="2051" width="20.85546875" customWidth="1"/>
    <col min="2052" max="2052" width="9.140625" customWidth="1"/>
    <col min="2053" max="2053" width="9.28515625" customWidth="1"/>
    <col min="2054" max="2054" width="19.42578125" customWidth="1"/>
    <col min="2056" max="2056" width="30.42578125" customWidth="1"/>
    <col min="2057" max="2057" width="19.28515625" customWidth="1"/>
    <col min="2060" max="2060" width="24" customWidth="1"/>
    <col min="2061" max="2061" width="23.7109375" customWidth="1"/>
    <col min="2062" max="2062" width="19.28515625" customWidth="1"/>
    <col min="2063" max="2063" width="24.85546875" customWidth="1"/>
    <col min="2064" max="2064" width="40.140625" customWidth="1"/>
    <col min="2065" max="2065" width="29" customWidth="1"/>
    <col min="2066" max="2066" width="22.7109375" customWidth="1"/>
    <col min="2305" max="2305" width="27.140625" customWidth="1"/>
    <col min="2306" max="2306" width="15.42578125" customWidth="1"/>
    <col min="2307" max="2307" width="20.85546875" customWidth="1"/>
    <col min="2308" max="2308" width="9.140625" customWidth="1"/>
    <col min="2309" max="2309" width="9.28515625" customWidth="1"/>
    <col min="2310" max="2310" width="19.42578125" customWidth="1"/>
    <col min="2312" max="2312" width="30.42578125" customWidth="1"/>
    <col min="2313" max="2313" width="19.28515625" customWidth="1"/>
    <col min="2316" max="2316" width="24" customWidth="1"/>
    <col min="2317" max="2317" width="23.7109375" customWidth="1"/>
    <col min="2318" max="2318" width="19.28515625" customWidth="1"/>
    <col min="2319" max="2319" width="24.85546875" customWidth="1"/>
    <col min="2320" max="2320" width="40.140625" customWidth="1"/>
    <col min="2321" max="2321" width="29" customWidth="1"/>
    <col min="2322" max="2322" width="22.7109375" customWidth="1"/>
    <col min="2561" max="2561" width="27.140625" customWidth="1"/>
    <col min="2562" max="2562" width="15.42578125" customWidth="1"/>
    <col min="2563" max="2563" width="20.85546875" customWidth="1"/>
    <col min="2564" max="2564" width="9.140625" customWidth="1"/>
    <col min="2565" max="2565" width="9.28515625" customWidth="1"/>
    <col min="2566" max="2566" width="19.42578125" customWidth="1"/>
    <col min="2568" max="2568" width="30.42578125" customWidth="1"/>
    <col min="2569" max="2569" width="19.28515625" customWidth="1"/>
    <col min="2572" max="2572" width="24" customWidth="1"/>
    <col min="2573" max="2573" width="23.7109375" customWidth="1"/>
    <col min="2574" max="2574" width="19.28515625" customWidth="1"/>
    <col min="2575" max="2575" width="24.85546875" customWidth="1"/>
    <col min="2576" max="2576" width="40.140625" customWidth="1"/>
    <col min="2577" max="2577" width="29" customWidth="1"/>
    <col min="2578" max="2578" width="22.7109375" customWidth="1"/>
    <col min="2817" max="2817" width="27.140625" customWidth="1"/>
    <col min="2818" max="2818" width="15.42578125" customWidth="1"/>
    <col min="2819" max="2819" width="20.85546875" customWidth="1"/>
    <col min="2820" max="2820" width="9.140625" customWidth="1"/>
    <col min="2821" max="2821" width="9.28515625" customWidth="1"/>
    <col min="2822" max="2822" width="19.42578125" customWidth="1"/>
    <col min="2824" max="2824" width="30.42578125" customWidth="1"/>
    <col min="2825" max="2825" width="19.28515625" customWidth="1"/>
    <col min="2828" max="2828" width="24" customWidth="1"/>
    <col min="2829" max="2829" width="23.7109375" customWidth="1"/>
    <col min="2830" max="2830" width="19.28515625" customWidth="1"/>
    <col min="2831" max="2831" width="24.85546875" customWidth="1"/>
    <col min="2832" max="2832" width="40.140625" customWidth="1"/>
    <col min="2833" max="2833" width="29" customWidth="1"/>
    <col min="2834" max="2834" width="22.7109375" customWidth="1"/>
    <col min="3073" max="3073" width="27.140625" customWidth="1"/>
    <col min="3074" max="3074" width="15.42578125" customWidth="1"/>
    <col min="3075" max="3075" width="20.85546875" customWidth="1"/>
    <col min="3076" max="3076" width="9.140625" customWidth="1"/>
    <col min="3077" max="3077" width="9.28515625" customWidth="1"/>
    <col min="3078" max="3078" width="19.42578125" customWidth="1"/>
    <col min="3080" max="3080" width="30.42578125" customWidth="1"/>
    <col min="3081" max="3081" width="19.28515625" customWidth="1"/>
    <col min="3084" max="3084" width="24" customWidth="1"/>
    <col min="3085" max="3085" width="23.7109375" customWidth="1"/>
    <col min="3086" max="3086" width="19.28515625" customWidth="1"/>
    <col min="3087" max="3087" width="24.85546875" customWidth="1"/>
    <col min="3088" max="3088" width="40.140625" customWidth="1"/>
    <col min="3089" max="3089" width="29" customWidth="1"/>
    <col min="3090" max="3090" width="22.7109375" customWidth="1"/>
    <col min="3329" max="3329" width="27.140625" customWidth="1"/>
    <col min="3330" max="3330" width="15.42578125" customWidth="1"/>
    <col min="3331" max="3331" width="20.85546875" customWidth="1"/>
    <col min="3332" max="3332" width="9.140625" customWidth="1"/>
    <col min="3333" max="3333" width="9.28515625" customWidth="1"/>
    <col min="3334" max="3334" width="19.42578125" customWidth="1"/>
    <col min="3336" max="3336" width="30.42578125" customWidth="1"/>
    <col min="3337" max="3337" width="19.28515625" customWidth="1"/>
    <col min="3340" max="3340" width="24" customWidth="1"/>
    <col min="3341" max="3341" width="23.7109375" customWidth="1"/>
    <col min="3342" max="3342" width="19.28515625" customWidth="1"/>
    <col min="3343" max="3343" width="24.85546875" customWidth="1"/>
    <col min="3344" max="3344" width="40.140625" customWidth="1"/>
    <col min="3345" max="3345" width="29" customWidth="1"/>
    <col min="3346" max="3346" width="22.7109375" customWidth="1"/>
    <col min="3585" max="3585" width="27.140625" customWidth="1"/>
    <col min="3586" max="3586" width="15.42578125" customWidth="1"/>
    <col min="3587" max="3587" width="20.85546875" customWidth="1"/>
    <col min="3588" max="3588" width="9.140625" customWidth="1"/>
    <col min="3589" max="3589" width="9.28515625" customWidth="1"/>
    <col min="3590" max="3590" width="19.42578125" customWidth="1"/>
    <col min="3592" max="3592" width="30.42578125" customWidth="1"/>
    <col min="3593" max="3593" width="19.28515625" customWidth="1"/>
    <col min="3596" max="3596" width="24" customWidth="1"/>
    <col min="3597" max="3597" width="23.7109375" customWidth="1"/>
    <col min="3598" max="3598" width="19.28515625" customWidth="1"/>
    <col min="3599" max="3599" width="24.85546875" customWidth="1"/>
    <col min="3600" max="3600" width="40.140625" customWidth="1"/>
    <col min="3601" max="3601" width="29" customWidth="1"/>
    <col min="3602" max="3602" width="22.7109375" customWidth="1"/>
    <col min="3841" max="3841" width="27.140625" customWidth="1"/>
    <col min="3842" max="3842" width="15.42578125" customWidth="1"/>
    <col min="3843" max="3843" width="20.85546875" customWidth="1"/>
    <col min="3844" max="3844" width="9.140625" customWidth="1"/>
    <col min="3845" max="3845" width="9.28515625" customWidth="1"/>
    <col min="3846" max="3846" width="19.42578125" customWidth="1"/>
    <col min="3848" max="3848" width="30.42578125" customWidth="1"/>
    <col min="3849" max="3849" width="19.28515625" customWidth="1"/>
    <col min="3852" max="3852" width="24" customWidth="1"/>
    <col min="3853" max="3853" width="23.7109375" customWidth="1"/>
    <col min="3854" max="3854" width="19.28515625" customWidth="1"/>
    <col min="3855" max="3855" width="24.85546875" customWidth="1"/>
    <col min="3856" max="3856" width="40.140625" customWidth="1"/>
    <col min="3857" max="3857" width="29" customWidth="1"/>
    <col min="3858" max="3858" width="22.7109375" customWidth="1"/>
    <col min="4097" max="4097" width="27.140625" customWidth="1"/>
    <col min="4098" max="4098" width="15.42578125" customWidth="1"/>
    <col min="4099" max="4099" width="20.85546875" customWidth="1"/>
    <col min="4100" max="4100" width="9.140625" customWidth="1"/>
    <col min="4101" max="4101" width="9.28515625" customWidth="1"/>
    <col min="4102" max="4102" width="19.42578125" customWidth="1"/>
    <col min="4104" max="4104" width="30.42578125" customWidth="1"/>
    <col min="4105" max="4105" width="19.28515625" customWidth="1"/>
    <col min="4108" max="4108" width="24" customWidth="1"/>
    <col min="4109" max="4109" width="23.7109375" customWidth="1"/>
    <col min="4110" max="4110" width="19.28515625" customWidth="1"/>
    <col min="4111" max="4111" width="24.85546875" customWidth="1"/>
    <col min="4112" max="4112" width="40.140625" customWidth="1"/>
    <col min="4113" max="4113" width="29" customWidth="1"/>
    <col min="4114" max="4114" width="22.7109375" customWidth="1"/>
    <col min="4353" max="4353" width="27.140625" customWidth="1"/>
    <col min="4354" max="4354" width="15.42578125" customWidth="1"/>
    <col min="4355" max="4355" width="20.85546875" customWidth="1"/>
    <col min="4356" max="4356" width="9.140625" customWidth="1"/>
    <col min="4357" max="4357" width="9.28515625" customWidth="1"/>
    <col min="4358" max="4358" width="19.42578125" customWidth="1"/>
    <col min="4360" max="4360" width="30.42578125" customWidth="1"/>
    <col min="4361" max="4361" width="19.28515625" customWidth="1"/>
    <col min="4364" max="4364" width="24" customWidth="1"/>
    <col min="4365" max="4365" width="23.7109375" customWidth="1"/>
    <col min="4366" max="4366" width="19.28515625" customWidth="1"/>
    <col min="4367" max="4367" width="24.85546875" customWidth="1"/>
    <col min="4368" max="4368" width="40.140625" customWidth="1"/>
    <col min="4369" max="4369" width="29" customWidth="1"/>
    <col min="4370" max="4370" width="22.7109375" customWidth="1"/>
    <col min="4609" max="4609" width="27.140625" customWidth="1"/>
    <col min="4610" max="4610" width="15.42578125" customWidth="1"/>
    <col min="4611" max="4611" width="20.85546875" customWidth="1"/>
    <col min="4612" max="4612" width="9.140625" customWidth="1"/>
    <col min="4613" max="4613" width="9.28515625" customWidth="1"/>
    <col min="4614" max="4614" width="19.42578125" customWidth="1"/>
    <col min="4616" max="4616" width="30.42578125" customWidth="1"/>
    <col min="4617" max="4617" width="19.28515625" customWidth="1"/>
    <col min="4620" max="4620" width="24" customWidth="1"/>
    <col min="4621" max="4621" width="23.7109375" customWidth="1"/>
    <col min="4622" max="4622" width="19.28515625" customWidth="1"/>
    <col min="4623" max="4623" width="24.85546875" customWidth="1"/>
    <col min="4624" max="4624" width="40.140625" customWidth="1"/>
    <col min="4625" max="4625" width="29" customWidth="1"/>
    <col min="4626" max="4626" width="22.7109375" customWidth="1"/>
    <col min="4865" max="4865" width="27.140625" customWidth="1"/>
    <col min="4866" max="4866" width="15.42578125" customWidth="1"/>
    <col min="4867" max="4867" width="20.85546875" customWidth="1"/>
    <col min="4868" max="4868" width="9.140625" customWidth="1"/>
    <col min="4869" max="4869" width="9.28515625" customWidth="1"/>
    <col min="4870" max="4870" width="19.42578125" customWidth="1"/>
    <col min="4872" max="4872" width="30.42578125" customWidth="1"/>
    <col min="4873" max="4873" width="19.28515625" customWidth="1"/>
    <col min="4876" max="4876" width="24" customWidth="1"/>
    <col min="4877" max="4877" width="23.7109375" customWidth="1"/>
    <col min="4878" max="4878" width="19.28515625" customWidth="1"/>
    <col min="4879" max="4879" width="24.85546875" customWidth="1"/>
    <col min="4880" max="4880" width="40.140625" customWidth="1"/>
    <col min="4881" max="4881" width="29" customWidth="1"/>
    <col min="4882" max="4882" width="22.7109375" customWidth="1"/>
    <col min="5121" max="5121" width="27.140625" customWidth="1"/>
    <col min="5122" max="5122" width="15.42578125" customWidth="1"/>
    <col min="5123" max="5123" width="20.85546875" customWidth="1"/>
    <col min="5124" max="5124" width="9.140625" customWidth="1"/>
    <col min="5125" max="5125" width="9.28515625" customWidth="1"/>
    <col min="5126" max="5126" width="19.42578125" customWidth="1"/>
    <col min="5128" max="5128" width="30.42578125" customWidth="1"/>
    <col min="5129" max="5129" width="19.28515625" customWidth="1"/>
    <col min="5132" max="5132" width="24" customWidth="1"/>
    <col min="5133" max="5133" width="23.7109375" customWidth="1"/>
    <col min="5134" max="5134" width="19.28515625" customWidth="1"/>
    <col min="5135" max="5135" width="24.85546875" customWidth="1"/>
    <col min="5136" max="5136" width="40.140625" customWidth="1"/>
    <col min="5137" max="5137" width="29" customWidth="1"/>
    <col min="5138" max="5138" width="22.7109375" customWidth="1"/>
    <col min="5377" max="5377" width="27.140625" customWidth="1"/>
    <col min="5378" max="5378" width="15.42578125" customWidth="1"/>
    <col min="5379" max="5379" width="20.85546875" customWidth="1"/>
    <col min="5380" max="5380" width="9.140625" customWidth="1"/>
    <col min="5381" max="5381" width="9.28515625" customWidth="1"/>
    <col min="5382" max="5382" width="19.42578125" customWidth="1"/>
    <col min="5384" max="5384" width="30.42578125" customWidth="1"/>
    <col min="5385" max="5385" width="19.28515625" customWidth="1"/>
    <col min="5388" max="5388" width="24" customWidth="1"/>
    <col min="5389" max="5389" width="23.7109375" customWidth="1"/>
    <col min="5390" max="5390" width="19.28515625" customWidth="1"/>
    <col min="5391" max="5391" width="24.85546875" customWidth="1"/>
    <col min="5392" max="5392" width="40.140625" customWidth="1"/>
    <col min="5393" max="5393" width="29" customWidth="1"/>
    <col min="5394" max="5394" width="22.7109375" customWidth="1"/>
    <col min="5633" max="5633" width="27.140625" customWidth="1"/>
    <col min="5634" max="5634" width="15.42578125" customWidth="1"/>
    <col min="5635" max="5635" width="20.85546875" customWidth="1"/>
    <col min="5636" max="5636" width="9.140625" customWidth="1"/>
    <col min="5637" max="5637" width="9.28515625" customWidth="1"/>
    <col min="5638" max="5638" width="19.42578125" customWidth="1"/>
    <col min="5640" max="5640" width="30.42578125" customWidth="1"/>
    <col min="5641" max="5641" width="19.28515625" customWidth="1"/>
    <col min="5644" max="5644" width="24" customWidth="1"/>
    <col min="5645" max="5645" width="23.7109375" customWidth="1"/>
    <col min="5646" max="5646" width="19.28515625" customWidth="1"/>
    <col min="5647" max="5647" width="24.85546875" customWidth="1"/>
    <col min="5648" max="5648" width="40.140625" customWidth="1"/>
    <col min="5649" max="5649" width="29" customWidth="1"/>
    <col min="5650" max="5650" width="22.7109375" customWidth="1"/>
    <col min="5889" max="5889" width="27.140625" customWidth="1"/>
    <col min="5890" max="5890" width="15.42578125" customWidth="1"/>
    <col min="5891" max="5891" width="20.85546875" customWidth="1"/>
    <col min="5892" max="5892" width="9.140625" customWidth="1"/>
    <col min="5893" max="5893" width="9.28515625" customWidth="1"/>
    <col min="5894" max="5894" width="19.42578125" customWidth="1"/>
    <col min="5896" max="5896" width="30.42578125" customWidth="1"/>
    <col min="5897" max="5897" width="19.28515625" customWidth="1"/>
    <col min="5900" max="5900" width="24" customWidth="1"/>
    <col min="5901" max="5901" width="23.7109375" customWidth="1"/>
    <col min="5902" max="5902" width="19.28515625" customWidth="1"/>
    <col min="5903" max="5903" width="24.85546875" customWidth="1"/>
    <col min="5904" max="5904" width="40.140625" customWidth="1"/>
    <col min="5905" max="5905" width="29" customWidth="1"/>
    <col min="5906" max="5906" width="22.7109375" customWidth="1"/>
    <col min="6145" max="6145" width="27.140625" customWidth="1"/>
    <col min="6146" max="6146" width="15.42578125" customWidth="1"/>
    <col min="6147" max="6147" width="20.85546875" customWidth="1"/>
    <col min="6148" max="6148" width="9.140625" customWidth="1"/>
    <col min="6149" max="6149" width="9.28515625" customWidth="1"/>
    <col min="6150" max="6150" width="19.42578125" customWidth="1"/>
    <col min="6152" max="6152" width="30.42578125" customWidth="1"/>
    <col min="6153" max="6153" width="19.28515625" customWidth="1"/>
    <col min="6156" max="6156" width="24" customWidth="1"/>
    <col min="6157" max="6157" width="23.7109375" customWidth="1"/>
    <col min="6158" max="6158" width="19.28515625" customWidth="1"/>
    <col min="6159" max="6159" width="24.85546875" customWidth="1"/>
    <col min="6160" max="6160" width="40.140625" customWidth="1"/>
    <col min="6161" max="6161" width="29" customWidth="1"/>
    <col min="6162" max="6162" width="22.7109375" customWidth="1"/>
    <col min="6401" max="6401" width="27.140625" customWidth="1"/>
    <col min="6402" max="6402" width="15.42578125" customWidth="1"/>
    <col min="6403" max="6403" width="20.85546875" customWidth="1"/>
    <col min="6404" max="6404" width="9.140625" customWidth="1"/>
    <col min="6405" max="6405" width="9.28515625" customWidth="1"/>
    <col min="6406" max="6406" width="19.42578125" customWidth="1"/>
    <col min="6408" max="6408" width="30.42578125" customWidth="1"/>
    <col min="6409" max="6409" width="19.28515625" customWidth="1"/>
    <col min="6412" max="6412" width="24" customWidth="1"/>
    <col min="6413" max="6413" width="23.7109375" customWidth="1"/>
    <col min="6414" max="6414" width="19.28515625" customWidth="1"/>
    <col min="6415" max="6415" width="24.85546875" customWidth="1"/>
    <col min="6416" max="6416" width="40.140625" customWidth="1"/>
    <col min="6417" max="6417" width="29" customWidth="1"/>
    <col min="6418" max="6418" width="22.7109375" customWidth="1"/>
    <col min="6657" max="6657" width="27.140625" customWidth="1"/>
    <col min="6658" max="6658" width="15.42578125" customWidth="1"/>
    <col min="6659" max="6659" width="20.85546875" customWidth="1"/>
    <col min="6660" max="6660" width="9.140625" customWidth="1"/>
    <col min="6661" max="6661" width="9.28515625" customWidth="1"/>
    <col min="6662" max="6662" width="19.42578125" customWidth="1"/>
    <col min="6664" max="6664" width="30.42578125" customWidth="1"/>
    <col min="6665" max="6665" width="19.28515625" customWidth="1"/>
    <col min="6668" max="6668" width="24" customWidth="1"/>
    <col min="6669" max="6669" width="23.7109375" customWidth="1"/>
    <col min="6670" max="6670" width="19.28515625" customWidth="1"/>
    <col min="6671" max="6671" width="24.85546875" customWidth="1"/>
    <col min="6672" max="6672" width="40.140625" customWidth="1"/>
    <col min="6673" max="6673" width="29" customWidth="1"/>
    <col min="6674" max="6674" width="22.7109375" customWidth="1"/>
    <col min="6913" max="6913" width="27.140625" customWidth="1"/>
    <col min="6914" max="6914" width="15.42578125" customWidth="1"/>
    <col min="6915" max="6915" width="20.85546875" customWidth="1"/>
    <col min="6916" max="6916" width="9.140625" customWidth="1"/>
    <col min="6917" max="6917" width="9.28515625" customWidth="1"/>
    <col min="6918" max="6918" width="19.42578125" customWidth="1"/>
    <col min="6920" max="6920" width="30.42578125" customWidth="1"/>
    <col min="6921" max="6921" width="19.28515625" customWidth="1"/>
    <col min="6924" max="6924" width="24" customWidth="1"/>
    <col min="6925" max="6925" width="23.7109375" customWidth="1"/>
    <col min="6926" max="6926" width="19.28515625" customWidth="1"/>
    <col min="6927" max="6927" width="24.85546875" customWidth="1"/>
    <col min="6928" max="6928" width="40.140625" customWidth="1"/>
    <col min="6929" max="6929" width="29" customWidth="1"/>
    <col min="6930" max="6930" width="22.7109375" customWidth="1"/>
    <col min="7169" max="7169" width="27.140625" customWidth="1"/>
    <col min="7170" max="7170" width="15.42578125" customWidth="1"/>
    <col min="7171" max="7171" width="20.85546875" customWidth="1"/>
    <col min="7172" max="7172" width="9.140625" customWidth="1"/>
    <col min="7173" max="7173" width="9.28515625" customWidth="1"/>
    <col min="7174" max="7174" width="19.42578125" customWidth="1"/>
    <col min="7176" max="7176" width="30.42578125" customWidth="1"/>
    <col min="7177" max="7177" width="19.28515625" customWidth="1"/>
    <col min="7180" max="7180" width="24" customWidth="1"/>
    <col min="7181" max="7181" width="23.7109375" customWidth="1"/>
    <col min="7182" max="7182" width="19.28515625" customWidth="1"/>
    <col min="7183" max="7183" width="24.85546875" customWidth="1"/>
    <col min="7184" max="7184" width="40.140625" customWidth="1"/>
    <col min="7185" max="7185" width="29" customWidth="1"/>
    <col min="7186" max="7186" width="22.7109375" customWidth="1"/>
    <col min="7425" max="7425" width="27.140625" customWidth="1"/>
    <col min="7426" max="7426" width="15.42578125" customWidth="1"/>
    <col min="7427" max="7427" width="20.85546875" customWidth="1"/>
    <col min="7428" max="7428" width="9.140625" customWidth="1"/>
    <col min="7429" max="7429" width="9.28515625" customWidth="1"/>
    <col min="7430" max="7430" width="19.42578125" customWidth="1"/>
    <col min="7432" max="7432" width="30.42578125" customWidth="1"/>
    <col min="7433" max="7433" width="19.28515625" customWidth="1"/>
    <col min="7436" max="7436" width="24" customWidth="1"/>
    <col min="7437" max="7437" width="23.7109375" customWidth="1"/>
    <col min="7438" max="7438" width="19.28515625" customWidth="1"/>
    <col min="7439" max="7439" width="24.85546875" customWidth="1"/>
    <col min="7440" max="7440" width="40.140625" customWidth="1"/>
    <col min="7441" max="7441" width="29" customWidth="1"/>
    <col min="7442" max="7442" width="22.7109375" customWidth="1"/>
    <col min="7681" max="7681" width="27.140625" customWidth="1"/>
    <col min="7682" max="7682" width="15.42578125" customWidth="1"/>
    <col min="7683" max="7683" width="20.85546875" customWidth="1"/>
    <col min="7684" max="7684" width="9.140625" customWidth="1"/>
    <col min="7685" max="7685" width="9.28515625" customWidth="1"/>
    <col min="7686" max="7686" width="19.42578125" customWidth="1"/>
    <col min="7688" max="7688" width="30.42578125" customWidth="1"/>
    <col min="7689" max="7689" width="19.28515625" customWidth="1"/>
    <col min="7692" max="7692" width="24" customWidth="1"/>
    <col min="7693" max="7693" width="23.7109375" customWidth="1"/>
    <col min="7694" max="7694" width="19.28515625" customWidth="1"/>
    <col min="7695" max="7695" width="24.85546875" customWidth="1"/>
    <col min="7696" max="7696" width="40.140625" customWidth="1"/>
    <col min="7697" max="7697" width="29" customWidth="1"/>
    <col min="7698" max="7698" width="22.7109375" customWidth="1"/>
    <col min="7937" max="7937" width="27.140625" customWidth="1"/>
    <col min="7938" max="7938" width="15.42578125" customWidth="1"/>
    <col min="7939" max="7939" width="20.85546875" customWidth="1"/>
    <col min="7940" max="7940" width="9.140625" customWidth="1"/>
    <col min="7941" max="7941" width="9.28515625" customWidth="1"/>
    <col min="7942" max="7942" width="19.42578125" customWidth="1"/>
    <col min="7944" max="7944" width="30.42578125" customWidth="1"/>
    <col min="7945" max="7945" width="19.28515625" customWidth="1"/>
    <col min="7948" max="7948" width="24" customWidth="1"/>
    <col min="7949" max="7949" width="23.7109375" customWidth="1"/>
    <col min="7950" max="7950" width="19.28515625" customWidth="1"/>
    <col min="7951" max="7951" width="24.85546875" customWidth="1"/>
    <col min="7952" max="7952" width="40.140625" customWidth="1"/>
    <col min="7953" max="7953" width="29" customWidth="1"/>
    <col min="7954" max="7954" width="22.7109375" customWidth="1"/>
    <col min="8193" max="8193" width="27.140625" customWidth="1"/>
    <col min="8194" max="8194" width="15.42578125" customWidth="1"/>
    <col min="8195" max="8195" width="20.85546875" customWidth="1"/>
    <col min="8196" max="8196" width="9.140625" customWidth="1"/>
    <col min="8197" max="8197" width="9.28515625" customWidth="1"/>
    <col min="8198" max="8198" width="19.42578125" customWidth="1"/>
    <col min="8200" max="8200" width="30.42578125" customWidth="1"/>
    <col min="8201" max="8201" width="19.28515625" customWidth="1"/>
    <col min="8204" max="8204" width="24" customWidth="1"/>
    <col min="8205" max="8205" width="23.7109375" customWidth="1"/>
    <col min="8206" max="8206" width="19.28515625" customWidth="1"/>
    <col min="8207" max="8207" width="24.85546875" customWidth="1"/>
    <col min="8208" max="8208" width="40.140625" customWidth="1"/>
    <col min="8209" max="8209" width="29" customWidth="1"/>
    <col min="8210" max="8210" width="22.7109375" customWidth="1"/>
    <col min="8449" max="8449" width="27.140625" customWidth="1"/>
    <col min="8450" max="8450" width="15.42578125" customWidth="1"/>
    <col min="8451" max="8451" width="20.85546875" customWidth="1"/>
    <col min="8452" max="8452" width="9.140625" customWidth="1"/>
    <col min="8453" max="8453" width="9.28515625" customWidth="1"/>
    <col min="8454" max="8454" width="19.42578125" customWidth="1"/>
    <col min="8456" max="8456" width="30.42578125" customWidth="1"/>
    <col min="8457" max="8457" width="19.28515625" customWidth="1"/>
    <col min="8460" max="8460" width="24" customWidth="1"/>
    <col min="8461" max="8461" width="23.7109375" customWidth="1"/>
    <col min="8462" max="8462" width="19.28515625" customWidth="1"/>
    <col min="8463" max="8463" width="24.85546875" customWidth="1"/>
    <col min="8464" max="8464" width="40.140625" customWidth="1"/>
    <col min="8465" max="8465" width="29" customWidth="1"/>
    <col min="8466" max="8466" width="22.7109375" customWidth="1"/>
    <col min="8705" max="8705" width="27.140625" customWidth="1"/>
    <col min="8706" max="8706" width="15.42578125" customWidth="1"/>
    <col min="8707" max="8707" width="20.85546875" customWidth="1"/>
    <col min="8708" max="8708" width="9.140625" customWidth="1"/>
    <col min="8709" max="8709" width="9.28515625" customWidth="1"/>
    <col min="8710" max="8710" width="19.42578125" customWidth="1"/>
    <col min="8712" max="8712" width="30.42578125" customWidth="1"/>
    <col min="8713" max="8713" width="19.28515625" customWidth="1"/>
    <col min="8716" max="8716" width="24" customWidth="1"/>
    <col min="8717" max="8717" width="23.7109375" customWidth="1"/>
    <col min="8718" max="8718" width="19.28515625" customWidth="1"/>
    <col min="8719" max="8719" width="24.85546875" customWidth="1"/>
    <col min="8720" max="8720" width="40.140625" customWidth="1"/>
    <col min="8721" max="8721" width="29" customWidth="1"/>
    <col min="8722" max="8722" width="22.7109375" customWidth="1"/>
    <col min="8961" max="8961" width="27.140625" customWidth="1"/>
    <col min="8962" max="8962" width="15.42578125" customWidth="1"/>
    <col min="8963" max="8963" width="20.85546875" customWidth="1"/>
    <col min="8964" max="8964" width="9.140625" customWidth="1"/>
    <col min="8965" max="8965" width="9.28515625" customWidth="1"/>
    <col min="8966" max="8966" width="19.42578125" customWidth="1"/>
    <col min="8968" max="8968" width="30.42578125" customWidth="1"/>
    <col min="8969" max="8969" width="19.28515625" customWidth="1"/>
    <col min="8972" max="8972" width="24" customWidth="1"/>
    <col min="8973" max="8973" width="23.7109375" customWidth="1"/>
    <col min="8974" max="8974" width="19.28515625" customWidth="1"/>
    <col min="8975" max="8975" width="24.85546875" customWidth="1"/>
    <col min="8976" max="8976" width="40.140625" customWidth="1"/>
    <col min="8977" max="8977" width="29" customWidth="1"/>
    <col min="8978" max="8978" width="22.7109375" customWidth="1"/>
    <col min="9217" max="9217" width="27.140625" customWidth="1"/>
    <col min="9218" max="9218" width="15.42578125" customWidth="1"/>
    <col min="9219" max="9219" width="20.85546875" customWidth="1"/>
    <col min="9220" max="9220" width="9.140625" customWidth="1"/>
    <col min="9221" max="9221" width="9.28515625" customWidth="1"/>
    <col min="9222" max="9222" width="19.42578125" customWidth="1"/>
    <col min="9224" max="9224" width="30.42578125" customWidth="1"/>
    <col min="9225" max="9225" width="19.28515625" customWidth="1"/>
    <col min="9228" max="9228" width="24" customWidth="1"/>
    <col min="9229" max="9229" width="23.7109375" customWidth="1"/>
    <col min="9230" max="9230" width="19.28515625" customWidth="1"/>
    <col min="9231" max="9231" width="24.85546875" customWidth="1"/>
    <col min="9232" max="9232" width="40.140625" customWidth="1"/>
    <col min="9233" max="9233" width="29" customWidth="1"/>
    <col min="9234" max="9234" width="22.7109375" customWidth="1"/>
    <col min="9473" max="9473" width="27.140625" customWidth="1"/>
    <col min="9474" max="9474" width="15.42578125" customWidth="1"/>
    <col min="9475" max="9475" width="20.85546875" customWidth="1"/>
    <col min="9476" max="9476" width="9.140625" customWidth="1"/>
    <col min="9477" max="9477" width="9.28515625" customWidth="1"/>
    <col min="9478" max="9478" width="19.42578125" customWidth="1"/>
    <col min="9480" max="9480" width="30.42578125" customWidth="1"/>
    <col min="9481" max="9481" width="19.28515625" customWidth="1"/>
    <col min="9484" max="9484" width="24" customWidth="1"/>
    <col min="9485" max="9485" width="23.7109375" customWidth="1"/>
    <col min="9486" max="9486" width="19.28515625" customWidth="1"/>
    <col min="9487" max="9487" width="24.85546875" customWidth="1"/>
    <col min="9488" max="9488" width="40.140625" customWidth="1"/>
    <col min="9489" max="9489" width="29" customWidth="1"/>
    <col min="9490" max="9490" width="22.7109375" customWidth="1"/>
    <col min="9729" max="9729" width="27.140625" customWidth="1"/>
    <col min="9730" max="9730" width="15.42578125" customWidth="1"/>
    <col min="9731" max="9731" width="20.85546875" customWidth="1"/>
    <col min="9732" max="9732" width="9.140625" customWidth="1"/>
    <col min="9733" max="9733" width="9.28515625" customWidth="1"/>
    <col min="9734" max="9734" width="19.42578125" customWidth="1"/>
    <col min="9736" max="9736" width="30.42578125" customWidth="1"/>
    <col min="9737" max="9737" width="19.28515625" customWidth="1"/>
    <col min="9740" max="9740" width="24" customWidth="1"/>
    <col min="9741" max="9741" width="23.7109375" customWidth="1"/>
    <col min="9742" max="9742" width="19.28515625" customWidth="1"/>
    <col min="9743" max="9743" width="24.85546875" customWidth="1"/>
    <col min="9744" max="9744" width="40.140625" customWidth="1"/>
    <col min="9745" max="9745" width="29" customWidth="1"/>
    <col min="9746" max="9746" width="22.7109375" customWidth="1"/>
    <col min="9985" max="9985" width="27.140625" customWidth="1"/>
    <col min="9986" max="9986" width="15.42578125" customWidth="1"/>
    <col min="9987" max="9987" width="20.85546875" customWidth="1"/>
    <col min="9988" max="9988" width="9.140625" customWidth="1"/>
    <col min="9989" max="9989" width="9.28515625" customWidth="1"/>
    <col min="9990" max="9990" width="19.42578125" customWidth="1"/>
    <col min="9992" max="9992" width="30.42578125" customWidth="1"/>
    <col min="9993" max="9993" width="19.28515625" customWidth="1"/>
    <col min="9996" max="9996" width="24" customWidth="1"/>
    <col min="9997" max="9997" width="23.7109375" customWidth="1"/>
    <col min="9998" max="9998" width="19.28515625" customWidth="1"/>
    <col min="9999" max="9999" width="24.85546875" customWidth="1"/>
    <col min="10000" max="10000" width="40.140625" customWidth="1"/>
    <col min="10001" max="10001" width="29" customWidth="1"/>
    <col min="10002" max="10002" width="22.7109375" customWidth="1"/>
    <col min="10241" max="10241" width="27.140625" customWidth="1"/>
    <col min="10242" max="10242" width="15.42578125" customWidth="1"/>
    <col min="10243" max="10243" width="20.85546875" customWidth="1"/>
    <col min="10244" max="10244" width="9.140625" customWidth="1"/>
    <col min="10245" max="10245" width="9.28515625" customWidth="1"/>
    <col min="10246" max="10246" width="19.42578125" customWidth="1"/>
    <col min="10248" max="10248" width="30.42578125" customWidth="1"/>
    <col min="10249" max="10249" width="19.28515625" customWidth="1"/>
    <col min="10252" max="10252" width="24" customWidth="1"/>
    <col min="10253" max="10253" width="23.7109375" customWidth="1"/>
    <col min="10254" max="10254" width="19.28515625" customWidth="1"/>
    <col min="10255" max="10255" width="24.85546875" customWidth="1"/>
    <col min="10256" max="10256" width="40.140625" customWidth="1"/>
    <col min="10257" max="10257" width="29" customWidth="1"/>
    <col min="10258" max="10258" width="22.7109375" customWidth="1"/>
    <col min="10497" max="10497" width="27.140625" customWidth="1"/>
    <col min="10498" max="10498" width="15.42578125" customWidth="1"/>
    <col min="10499" max="10499" width="20.85546875" customWidth="1"/>
    <col min="10500" max="10500" width="9.140625" customWidth="1"/>
    <col min="10501" max="10501" width="9.28515625" customWidth="1"/>
    <col min="10502" max="10502" width="19.42578125" customWidth="1"/>
    <col min="10504" max="10504" width="30.42578125" customWidth="1"/>
    <col min="10505" max="10505" width="19.28515625" customWidth="1"/>
    <col min="10508" max="10508" width="24" customWidth="1"/>
    <col min="10509" max="10509" width="23.7109375" customWidth="1"/>
    <col min="10510" max="10510" width="19.28515625" customWidth="1"/>
    <col min="10511" max="10511" width="24.85546875" customWidth="1"/>
    <col min="10512" max="10512" width="40.140625" customWidth="1"/>
    <col min="10513" max="10513" width="29" customWidth="1"/>
    <col min="10514" max="10514" width="22.7109375" customWidth="1"/>
    <col min="10753" max="10753" width="27.140625" customWidth="1"/>
    <col min="10754" max="10754" width="15.42578125" customWidth="1"/>
    <col min="10755" max="10755" width="20.85546875" customWidth="1"/>
    <col min="10756" max="10756" width="9.140625" customWidth="1"/>
    <col min="10757" max="10757" width="9.28515625" customWidth="1"/>
    <col min="10758" max="10758" width="19.42578125" customWidth="1"/>
    <col min="10760" max="10760" width="30.42578125" customWidth="1"/>
    <col min="10761" max="10761" width="19.28515625" customWidth="1"/>
    <col min="10764" max="10764" width="24" customWidth="1"/>
    <col min="10765" max="10765" width="23.7109375" customWidth="1"/>
    <col min="10766" max="10766" width="19.28515625" customWidth="1"/>
    <col min="10767" max="10767" width="24.85546875" customWidth="1"/>
    <col min="10768" max="10768" width="40.140625" customWidth="1"/>
    <col min="10769" max="10769" width="29" customWidth="1"/>
    <col min="10770" max="10770" width="22.7109375" customWidth="1"/>
    <col min="11009" max="11009" width="27.140625" customWidth="1"/>
    <col min="11010" max="11010" width="15.42578125" customWidth="1"/>
    <col min="11011" max="11011" width="20.85546875" customWidth="1"/>
    <col min="11012" max="11012" width="9.140625" customWidth="1"/>
    <col min="11013" max="11013" width="9.28515625" customWidth="1"/>
    <col min="11014" max="11014" width="19.42578125" customWidth="1"/>
    <col min="11016" max="11016" width="30.42578125" customWidth="1"/>
    <col min="11017" max="11017" width="19.28515625" customWidth="1"/>
    <col min="11020" max="11020" width="24" customWidth="1"/>
    <col min="11021" max="11021" width="23.7109375" customWidth="1"/>
    <col min="11022" max="11022" width="19.28515625" customWidth="1"/>
    <col min="11023" max="11023" width="24.85546875" customWidth="1"/>
    <col min="11024" max="11024" width="40.140625" customWidth="1"/>
    <col min="11025" max="11025" width="29" customWidth="1"/>
    <col min="11026" max="11026" width="22.7109375" customWidth="1"/>
    <col min="11265" max="11265" width="27.140625" customWidth="1"/>
    <col min="11266" max="11266" width="15.42578125" customWidth="1"/>
    <col min="11267" max="11267" width="20.85546875" customWidth="1"/>
    <col min="11268" max="11268" width="9.140625" customWidth="1"/>
    <col min="11269" max="11269" width="9.28515625" customWidth="1"/>
    <col min="11270" max="11270" width="19.42578125" customWidth="1"/>
    <col min="11272" max="11272" width="30.42578125" customWidth="1"/>
    <col min="11273" max="11273" width="19.28515625" customWidth="1"/>
    <col min="11276" max="11276" width="24" customWidth="1"/>
    <col min="11277" max="11277" width="23.7109375" customWidth="1"/>
    <col min="11278" max="11278" width="19.28515625" customWidth="1"/>
    <col min="11279" max="11279" width="24.85546875" customWidth="1"/>
    <col min="11280" max="11280" width="40.140625" customWidth="1"/>
    <col min="11281" max="11281" width="29" customWidth="1"/>
    <col min="11282" max="11282" width="22.7109375" customWidth="1"/>
    <col min="11521" max="11521" width="27.140625" customWidth="1"/>
    <col min="11522" max="11522" width="15.42578125" customWidth="1"/>
    <col min="11523" max="11523" width="20.85546875" customWidth="1"/>
    <col min="11524" max="11524" width="9.140625" customWidth="1"/>
    <col min="11525" max="11525" width="9.28515625" customWidth="1"/>
    <col min="11526" max="11526" width="19.42578125" customWidth="1"/>
    <col min="11528" max="11528" width="30.42578125" customWidth="1"/>
    <col min="11529" max="11529" width="19.28515625" customWidth="1"/>
    <col min="11532" max="11532" width="24" customWidth="1"/>
    <col min="11533" max="11533" width="23.7109375" customWidth="1"/>
    <col min="11534" max="11534" width="19.28515625" customWidth="1"/>
    <col min="11535" max="11535" width="24.85546875" customWidth="1"/>
    <col min="11536" max="11536" width="40.140625" customWidth="1"/>
    <col min="11537" max="11537" width="29" customWidth="1"/>
    <col min="11538" max="11538" width="22.7109375" customWidth="1"/>
    <col min="11777" max="11777" width="27.140625" customWidth="1"/>
    <col min="11778" max="11778" width="15.42578125" customWidth="1"/>
    <col min="11779" max="11779" width="20.85546875" customWidth="1"/>
    <col min="11780" max="11780" width="9.140625" customWidth="1"/>
    <col min="11781" max="11781" width="9.28515625" customWidth="1"/>
    <col min="11782" max="11782" width="19.42578125" customWidth="1"/>
    <col min="11784" max="11784" width="30.42578125" customWidth="1"/>
    <col min="11785" max="11785" width="19.28515625" customWidth="1"/>
    <col min="11788" max="11788" width="24" customWidth="1"/>
    <col min="11789" max="11789" width="23.7109375" customWidth="1"/>
    <col min="11790" max="11790" width="19.28515625" customWidth="1"/>
    <col min="11791" max="11791" width="24.85546875" customWidth="1"/>
    <col min="11792" max="11792" width="40.140625" customWidth="1"/>
    <col min="11793" max="11793" width="29" customWidth="1"/>
    <col min="11794" max="11794" width="22.7109375" customWidth="1"/>
    <col min="12033" max="12033" width="27.140625" customWidth="1"/>
    <col min="12034" max="12034" width="15.42578125" customWidth="1"/>
    <col min="12035" max="12035" width="20.85546875" customWidth="1"/>
    <col min="12036" max="12036" width="9.140625" customWidth="1"/>
    <col min="12037" max="12037" width="9.28515625" customWidth="1"/>
    <col min="12038" max="12038" width="19.42578125" customWidth="1"/>
    <col min="12040" max="12040" width="30.42578125" customWidth="1"/>
    <col min="12041" max="12041" width="19.28515625" customWidth="1"/>
    <col min="12044" max="12044" width="24" customWidth="1"/>
    <col min="12045" max="12045" width="23.7109375" customWidth="1"/>
    <col min="12046" max="12046" width="19.28515625" customWidth="1"/>
    <col min="12047" max="12047" width="24.85546875" customWidth="1"/>
    <col min="12048" max="12048" width="40.140625" customWidth="1"/>
    <col min="12049" max="12049" width="29" customWidth="1"/>
    <col min="12050" max="12050" width="22.7109375" customWidth="1"/>
    <col min="12289" max="12289" width="27.140625" customWidth="1"/>
    <col min="12290" max="12290" width="15.42578125" customWidth="1"/>
    <col min="12291" max="12291" width="20.85546875" customWidth="1"/>
    <col min="12292" max="12292" width="9.140625" customWidth="1"/>
    <col min="12293" max="12293" width="9.28515625" customWidth="1"/>
    <col min="12294" max="12294" width="19.42578125" customWidth="1"/>
    <col min="12296" max="12296" width="30.42578125" customWidth="1"/>
    <col min="12297" max="12297" width="19.28515625" customWidth="1"/>
    <col min="12300" max="12300" width="24" customWidth="1"/>
    <col min="12301" max="12301" width="23.7109375" customWidth="1"/>
    <col min="12302" max="12302" width="19.28515625" customWidth="1"/>
    <col min="12303" max="12303" width="24.85546875" customWidth="1"/>
    <col min="12304" max="12304" width="40.140625" customWidth="1"/>
    <col min="12305" max="12305" width="29" customWidth="1"/>
    <col min="12306" max="12306" width="22.7109375" customWidth="1"/>
    <col min="12545" max="12545" width="27.140625" customWidth="1"/>
    <col min="12546" max="12546" width="15.42578125" customWidth="1"/>
    <col min="12547" max="12547" width="20.85546875" customWidth="1"/>
    <col min="12548" max="12548" width="9.140625" customWidth="1"/>
    <col min="12549" max="12549" width="9.28515625" customWidth="1"/>
    <col min="12550" max="12550" width="19.42578125" customWidth="1"/>
    <col min="12552" max="12552" width="30.42578125" customWidth="1"/>
    <col min="12553" max="12553" width="19.28515625" customWidth="1"/>
    <col min="12556" max="12556" width="24" customWidth="1"/>
    <col min="12557" max="12557" width="23.7109375" customWidth="1"/>
    <col min="12558" max="12558" width="19.28515625" customWidth="1"/>
    <col min="12559" max="12559" width="24.85546875" customWidth="1"/>
    <col min="12560" max="12560" width="40.140625" customWidth="1"/>
    <col min="12561" max="12561" width="29" customWidth="1"/>
    <col min="12562" max="12562" width="22.7109375" customWidth="1"/>
    <col min="12801" max="12801" width="27.140625" customWidth="1"/>
    <col min="12802" max="12802" width="15.42578125" customWidth="1"/>
    <col min="12803" max="12803" width="20.85546875" customWidth="1"/>
    <col min="12804" max="12804" width="9.140625" customWidth="1"/>
    <col min="12805" max="12805" width="9.28515625" customWidth="1"/>
    <col min="12806" max="12806" width="19.42578125" customWidth="1"/>
    <col min="12808" max="12808" width="30.42578125" customWidth="1"/>
    <col min="12809" max="12809" width="19.28515625" customWidth="1"/>
    <col min="12812" max="12812" width="24" customWidth="1"/>
    <col min="12813" max="12813" width="23.7109375" customWidth="1"/>
    <col min="12814" max="12814" width="19.28515625" customWidth="1"/>
    <col min="12815" max="12815" width="24.85546875" customWidth="1"/>
    <col min="12816" max="12816" width="40.140625" customWidth="1"/>
    <col min="12817" max="12817" width="29" customWidth="1"/>
    <col min="12818" max="12818" width="22.7109375" customWidth="1"/>
    <col min="13057" max="13057" width="27.140625" customWidth="1"/>
    <col min="13058" max="13058" width="15.42578125" customWidth="1"/>
    <col min="13059" max="13059" width="20.85546875" customWidth="1"/>
    <col min="13060" max="13060" width="9.140625" customWidth="1"/>
    <col min="13061" max="13061" width="9.28515625" customWidth="1"/>
    <col min="13062" max="13062" width="19.42578125" customWidth="1"/>
    <col min="13064" max="13064" width="30.42578125" customWidth="1"/>
    <col min="13065" max="13065" width="19.28515625" customWidth="1"/>
    <col min="13068" max="13068" width="24" customWidth="1"/>
    <col min="13069" max="13069" width="23.7109375" customWidth="1"/>
    <col min="13070" max="13070" width="19.28515625" customWidth="1"/>
    <col min="13071" max="13071" width="24.85546875" customWidth="1"/>
    <col min="13072" max="13072" width="40.140625" customWidth="1"/>
    <col min="13073" max="13073" width="29" customWidth="1"/>
    <col min="13074" max="13074" width="22.7109375" customWidth="1"/>
    <col min="13313" max="13313" width="27.140625" customWidth="1"/>
    <col min="13314" max="13314" width="15.42578125" customWidth="1"/>
    <col min="13315" max="13315" width="20.85546875" customWidth="1"/>
    <col min="13316" max="13316" width="9.140625" customWidth="1"/>
    <col min="13317" max="13317" width="9.28515625" customWidth="1"/>
    <col min="13318" max="13318" width="19.42578125" customWidth="1"/>
    <col min="13320" max="13320" width="30.42578125" customWidth="1"/>
    <col min="13321" max="13321" width="19.28515625" customWidth="1"/>
    <col min="13324" max="13324" width="24" customWidth="1"/>
    <col min="13325" max="13325" width="23.7109375" customWidth="1"/>
    <col min="13326" max="13326" width="19.28515625" customWidth="1"/>
    <col min="13327" max="13327" width="24.85546875" customWidth="1"/>
    <col min="13328" max="13328" width="40.140625" customWidth="1"/>
    <col min="13329" max="13329" width="29" customWidth="1"/>
    <col min="13330" max="13330" width="22.7109375" customWidth="1"/>
    <col min="13569" max="13569" width="27.140625" customWidth="1"/>
    <col min="13570" max="13570" width="15.42578125" customWidth="1"/>
    <col min="13571" max="13571" width="20.85546875" customWidth="1"/>
    <col min="13572" max="13572" width="9.140625" customWidth="1"/>
    <col min="13573" max="13573" width="9.28515625" customWidth="1"/>
    <col min="13574" max="13574" width="19.42578125" customWidth="1"/>
    <col min="13576" max="13576" width="30.42578125" customWidth="1"/>
    <col min="13577" max="13577" width="19.28515625" customWidth="1"/>
    <col min="13580" max="13580" width="24" customWidth="1"/>
    <col min="13581" max="13581" width="23.7109375" customWidth="1"/>
    <col min="13582" max="13582" width="19.28515625" customWidth="1"/>
    <col min="13583" max="13583" width="24.85546875" customWidth="1"/>
    <col min="13584" max="13584" width="40.140625" customWidth="1"/>
    <col min="13585" max="13585" width="29" customWidth="1"/>
    <col min="13586" max="13586" width="22.7109375" customWidth="1"/>
    <col min="13825" max="13825" width="27.140625" customWidth="1"/>
    <col min="13826" max="13826" width="15.42578125" customWidth="1"/>
    <col min="13827" max="13827" width="20.85546875" customWidth="1"/>
    <col min="13828" max="13828" width="9.140625" customWidth="1"/>
    <col min="13829" max="13829" width="9.28515625" customWidth="1"/>
    <col min="13830" max="13830" width="19.42578125" customWidth="1"/>
    <col min="13832" max="13832" width="30.42578125" customWidth="1"/>
    <col min="13833" max="13833" width="19.28515625" customWidth="1"/>
    <col min="13836" max="13836" width="24" customWidth="1"/>
    <col min="13837" max="13837" width="23.7109375" customWidth="1"/>
    <col min="13838" max="13838" width="19.28515625" customWidth="1"/>
    <col min="13839" max="13839" width="24.85546875" customWidth="1"/>
    <col min="13840" max="13840" width="40.140625" customWidth="1"/>
    <col min="13841" max="13841" width="29" customWidth="1"/>
    <col min="13842" max="13842" width="22.7109375" customWidth="1"/>
    <col min="14081" max="14081" width="27.140625" customWidth="1"/>
    <col min="14082" max="14082" width="15.42578125" customWidth="1"/>
    <col min="14083" max="14083" width="20.85546875" customWidth="1"/>
    <col min="14084" max="14084" width="9.140625" customWidth="1"/>
    <col min="14085" max="14085" width="9.28515625" customWidth="1"/>
    <col min="14086" max="14086" width="19.42578125" customWidth="1"/>
    <col min="14088" max="14088" width="30.42578125" customWidth="1"/>
    <col min="14089" max="14089" width="19.28515625" customWidth="1"/>
    <col min="14092" max="14092" width="24" customWidth="1"/>
    <col min="14093" max="14093" width="23.7109375" customWidth="1"/>
    <col min="14094" max="14094" width="19.28515625" customWidth="1"/>
    <col min="14095" max="14095" width="24.85546875" customWidth="1"/>
    <col min="14096" max="14096" width="40.140625" customWidth="1"/>
    <col min="14097" max="14097" width="29" customWidth="1"/>
    <col min="14098" max="14098" width="22.7109375" customWidth="1"/>
    <col min="14337" max="14337" width="27.140625" customWidth="1"/>
    <col min="14338" max="14338" width="15.42578125" customWidth="1"/>
    <col min="14339" max="14339" width="20.85546875" customWidth="1"/>
    <col min="14340" max="14340" width="9.140625" customWidth="1"/>
    <col min="14341" max="14341" width="9.28515625" customWidth="1"/>
    <col min="14342" max="14342" width="19.42578125" customWidth="1"/>
    <col min="14344" max="14344" width="30.42578125" customWidth="1"/>
    <col min="14345" max="14345" width="19.28515625" customWidth="1"/>
    <col min="14348" max="14348" width="24" customWidth="1"/>
    <col min="14349" max="14349" width="23.7109375" customWidth="1"/>
    <col min="14350" max="14350" width="19.28515625" customWidth="1"/>
    <col min="14351" max="14351" width="24.85546875" customWidth="1"/>
    <col min="14352" max="14352" width="40.140625" customWidth="1"/>
    <col min="14353" max="14353" width="29" customWidth="1"/>
    <col min="14354" max="14354" width="22.7109375" customWidth="1"/>
    <col min="14593" max="14593" width="27.140625" customWidth="1"/>
    <col min="14594" max="14594" width="15.42578125" customWidth="1"/>
    <col min="14595" max="14595" width="20.85546875" customWidth="1"/>
    <col min="14596" max="14596" width="9.140625" customWidth="1"/>
    <col min="14597" max="14597" width="9.28515625" customWidth="1"/>
    <col min="14598" max="14598" width="19.42578125" customWidth="1"/>
    <col min="14600" max="14600" width="30.42578125" customWidth="1"/>
    <col min="14601" max="14601" width="19.28515625" customWidth="1"/>
    <col min="14604" max="14604" width="24" customWidth="1"/>
    <col min="14605" max="14605" width="23.7109375" customWidth="1"/>
    <col min="14606" max="14606" width="19.28515625" customWidth="1"/>
    <col min="14607" max="14607" width="24.85546875" customWidth="1"/>
    <col min="14608" max="14608" width="40.140625" customWidth="1"/>
    <col min="14609" max="14609" width="29" customWidth="1"/>
    <col min="14610" max="14610" width="22.7109375" customWidth="1"/>
    <col min="14849" max="14849" width="27.140625" customWidth="1"/>
    <col min="14850" max="14850" width="15.42578125" customWidth="1"/>
    <col min="14851" max="14851" width="20.85546875" customWidth="1"/>
    <col min="14852" max="14852" width="9.140625" customWidth="1"/>
    <col min="14853" max="14853" width="9.28515625" customWidth="1"/>
    <col min="14854" max="14854" width="19.42578125" customWidth="1"/>
    <col min="14856" max="14856" width="30.42578125" customWidth="1"/>
    <col min="14857" max="14857" width="19.28515625" customWidth="1"/>
    <col min="14860" max="14860" width="24" customWidth="1"/>
    <col min="14861" max="14861" width="23.7109375" customWidth="1"/>
    <col min="14862" max="14862" width="19.28515625" customWidth="1"/>
    <col min="14863" max="14863" width="24.85546875" customWidth="1"/>
    <col min="14864" max="14864" width="40.140625" customWidth="1"/>
    <col min="14865" max="14865" width="29" customWidth="1"/>
    <col min="14866" max="14866" width="22.7109375" customWidth="1"/>
    <col min="15105" max="15105" width="27.140625" customWidth="1"/>
    <col min="15106" max="15106" width="15.42578125" customWidth="1"/>
    <col min="15107" max="15107" width="20.85546875" customWidth="1"/>
    <col min="15108" max="15108" width="9.140625" customWidth="1"/>
    <col min="15109" max="15109" width="9.28515625" customWidth="1"/>
    <col min="15110" max="15110" width="19.42578125" customWidth="1"/>
    <col min="15112" max="15112" width="30.42578125" customWidth="1"/>
    <col min="15113" max="15113" width="19.28515625" customWidth="1"/>
    <col min="15116" max="15116" width="24" customWidth="1"/>
    <col min="15117" max="15117" width="23.7109375" customWidth="1"/>
    <col min="15118" max="15118" width="19.28515625" customWidth="1"/>
    <col min="15119" max="15119" width="24.85546875" customWidth="1"/>
    <col min="15120" max="15120" width="40.140625" customWidth="1"/>
    <col min="15121" max="15121" width="29" customWidth="1"/>
    <col min="15122" max="15122" width="22.7109375" customWidth="1"/>
    <col min="15361" max="15361" width="27.140625" customWidth="1"/>
    <col min="15362" max="15362" width="15.42578125" customWidth="1"/>
    <col min="15363" max="15363" width="20.85546875" customWidth="1"/>
    <col min="15364" max="15364" width="9.140625" customWidth="1"/>
    <col min="15365" max="15365" width="9.28515625" customWidth="1"/>
    <col min="15366" max="15366" width="19.42578125" customWidth="1"/>
    <col min="15368" max="15368" width="30.42578125" customWidth="1"/>
    <col min="15369" max="15369" width="19.28515625" customWidth="1"/>
    <col min="15372" max="15372" width="24" customWidth="1"/>
    <col min="15373" max="15373" width="23.7109375" customWidth="1"/>
    <col min="15374" max="15374" width="19.28515625" customWidth="1"/>
    <col min="15375" max="15375" width="24.85546875" customWidth="1"/>
    <col min="15376" max="15376" width="40.140625" customWidth="1"/>
    <col min="15377" max="15377" width="29" customWidth="1"/>
    <col min="15378" max="15378" width="22.7109375" customWidth="1"/>
    <col min="15617" max="15617" width="27.140625" customWidth="1"/>
    <col min="15618" max="15618" width="15.42578125" customWidth="1"/>
    <col min="15619" max="15619" width="20.85546875" customWidth="1"/>
    <col min="15620" max="15620" width="9.140625" customWidth="1"/>
    <col min="15621" max="15621" width="9.28515625" customWidth="1"/>
    <col min="15622" max="15622" width="19.42578125" customWidth="1"/>
    <col min="15624" max="15624" width="30.42578125" customWidth="1"/>
    <col min="15625" max="15625" width="19.28515625" customWidth="1"/>
    <col min="15628" max="15628" width="24" customWidth="1"/>
    <col min="15629" max="15629" width="23.7109375" customWidth="1"/>
    <col min="15630" max="15630" width="19.28515625" customWidth="1"/>
    <col min="15631" max="15631" width="24.85546875" customWidth="1"/>
    <col min="15632" max="15632" width="40.140625" customWidth="1"/>
    <col min="15633" max="15633" width="29" customWidth="1"/>
    <col min="15634" max="15634" width="22.7109375" customWidth="1"/>
    <col min="15873" max="15873" width="27.140625" customWidth="1"/>
    <col min="15874" max="15874" width="15.42578125" customWidth="1"/>
    <col min="15875" max="15875" width="20.85546875" customWidth="1"/>
    <col min="15876" max="15876" width="9.140625" customWidth="1"/>
    <col min="15877" max="15877" width="9.28515625" customWidth="1"/>
    <col min="15878" max="15878" width="19.42578125" customWidth="1"/>
    <col min="15880" max="15880" width="30.42578125" customWidth="1"/>
    <col min="15881" max="15881" width="19.28515625" customWidth="1"/>
    <col min="15884" max="15884" width="24" customWidth="1"/>
    <col min="15885" max="15885" width="23.7109375" customWidth="1"/>
    <col min="15886" max="15886" width="19.28515625" customWidth="1"/>
    <col min="15887" max="15887" width="24.85546875" customWidth="1"/>
    <col min="15888" max="15888" width="40.140625" customWidth="1"/>
    <col min="15889" max="15889" width="29" customWidth="1"/>
    <col min="15890" max="15890" width="22.7109375" customWidth="1"/>
    <col min="16129" max="16129" width="27.140625" customWidth="1"/>
    <col min="16130" max="16130" width="15.42578125" customWidth="1"/>
    <col min="16131" max="16131" width="20.85546875" customWidth="1"/>
    <col min="16132" max="16132" width="9.140625" customWidth="1"/>
    <col min="16133" max="16133" width="9.28515625" customWidth="1"/>
    <col min="16134" max="16134" width="19.42578125" customWidth="1"/>
    <col min="16136" max="16136" width="30.42578125" customWidth="1"/>
    <col min="16137" max="16137" width="19.28515625" customWidth="1"/>
    <col min="16140" max="16140" width="24" customWidth="1"/>
    <col min="16141" max="16141" width="23.7109375" customWidth="1"/>
    <col min="16142" max="16142" width="19.28515625" customWidth="1"/>
    <col min="16143" max="16143" width="24.85546875" customWidth="1"/>
    <col min="16144" max="16144" width="40.140625" customWidth="1"/>
    <col min="16145" max="16145" width="29" customWidth="1"/>
    <col min="16146" max="16146" width="22.7109375" customWidth="1"/>
  </cols>
  <sheetData>
    <row r="1" spans="1:48" hidden="1">
      <c r="A1" s="149"/>
      <c r="B1" s="2"/>
      <c r="C1" s="2"/>
      <c r="D1" s="2"/>
      <c r="E1" s="2"/>
      <c r="F1" s="2"/>
    </row>
    <row r="2" spans="1:48" hidden="1">
      <c r="A2" s="149"/>
      <c r="B2" s="2"/>
      <c r="C2" s="2"/>
      <c r="D2" s="2"/>
      <c r="E2" s="2"/>
      <c r="F2" s="2"/>
    </row>
    <row r="3" spans="1:48" ht="15" customHeight="1">
      <c r="A3" s="2"/>
      <c r="B3" s="2"/>
      <c r="C3" s="2"/>
      <c r="D3" s="2"/>
      <c r="E3" s="2"/>
      <c r="F3" s="2"/>
    </row>
    <row r="4" spans="1:48" ht="15" customHeight="1">
      <c r="A4" s="2"/>
      <c r="B4" s="2"/>
      <c r="C4" s="2"/>
      <c r="D4" s="2"/>
      <c r="E4" s="2"/>
      <c r="F4" s="2"/>
    </row>
    <row r="5" spans="1:48">
      <c r="A5" s="615"/>
      <c r="B5" s="615"/>
      <c r="C5" s="615"/>
      <c r="D5" s="615"/>
      <c r="E5" s="617" t="s">
        <v>34</v>
      </c>
      <c r="F5" s="617"/>
      <c r="G5" s="617"/>
      <c r="H5" s="617"/>
      <c r="I5" s="617"/>
      <c r="J5" s="617"/>
      <c r="K5" s="617"/>
      <c r="L5" s="617"/>
      <c r="M5" s="617"/>
      <c r="N5" s="617"/>
      <c r="O5" s="617"/>
      <c r="P5" s="617"/>
      <c r="Q5" s="618" t="s">
        <v>444</v>
      </c>
      <c r="R5" s="619"/>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row>
    <row r="6" spans="1:48" s="152" customFormat="1" ht="18.75">
      <c r="A6" s="615"/>
      <c r="B6" s="615"/>
      <c r="C6" s="615"/>
      <c r="D6" s="615"/>
      <c r="E6" s="617"/>
      <c r="F6" s="617"/>
      <c r="G6" s="617"/>
      <c r="H6" s="617"/>
      <c r="I6" s="617"/>
      <c r="J6" s="617"/>
      <c r="K6" s="617"/>
      <c r="L6" s="617"/>
      <c r="M6" s="617"/>
      <c r="N6" s="617"/>
      <c r="O6" s="617"/>
      <c r="P6" s="617"/>
      <c r="Q6" s="618" t="s">
        <v>445</v>
      </c>
      <c r="R6" s="619"/>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row>
    <row r="7" spans="1:48" s="153" customFormat="1" ht="12.75">
      <c r="A7" s="615"/>
      <c r="B7" s="615"/>
      <c r="C7" s="615"/>
      <c r="D7" s="615"/>
      <c r="E7" s="617" t="s">
        <v>35</v>
      </c>
      <c r="F7" s="617"/>
      <c r="G7" s="617"/>
      <c r="H7" s="617"/>
      <c r="I7" s="617"/>
      <c r="J7" s="617"/>
      <c r="K7" s="617"/>
      <c r="L7" s="617"/>
      <c r="M7" s="617"/>
      <c r="N7" s="617"/>
      <c r="O7" s="617"/>
      <c r="P7" s="617"/>
      <c r="Q7" s="621" t="s">
        <v>446</v>
      </c>
      <c r="R7" s="622"/>
    </row>
    <row r="8" spans="1:48" s="153" customFormat="1" ht="13.5" thickBot="1">
      <c r="A8" s="616"/>
      <c r="B8" s="616"/>
      <c r="C8" s="616"/>
      <c r="D8" s="616"/>
      <c r="E8" s="620"/>
      <c r="F8" s="620"/>
      <c r="G8" s="620"/>
      <c r="H8" s="620"/>
      <c r="I8" s="620"/>
      <c r="J8" s="620"/>
      <c r="K8" s="620"/>
      <c r="L8" s="620"/>
      <c r="M8" s="620"/>
      <c r="N8" s="620"/>
      <c r="O8" s="620"/>
      <c r="P8" s="620"/>
      <c r="Q8" s="623"/>
      <c r="R8" s="624"/>
    </row>
    <row r="9" spans="1:48" s="154" customFormat="1" ht="19.5" thickBot="1">
      <c r="A9" s="625" t="s">
        <v>447</v>
      </c>
      <c r="B9" s="626"/>
      <c r="C9" s="626"/>
      <c r="D9" s="626"/>
      <c r="E9" s="626"/>
      <c r="F9" s="626"/>
      <c r="G9" s="626"/>
      <c r="H9" s="626"/>
      <c r="I9" s="626"/>
      <c r="J9" s="626"/>
      <c r="K9" s="626"/>
      <c r="L9" s="626"/>
      <c r="M9" s="626"/>
      <c r="N9" s="626"/>
      <c r="O9" s="626"/>
      <c r="P9" s="626"/>
      <c r="Q9" s="626"/>
      <c r="R9" s="627"/>
    </row>
    <row r="10" spans="1:48" s="154" customFormat="1" ht="16.5" thickBot="1">
      <c r="A10" s="628" t="s">
        <v>448</v>
      </c>
      <c r="B10" s="628"/>
      <c r="C10" s="628"/>
      <c r="D10" s="628"/>
      <c r="E10" s="628"/>
      <c r="F10" s="628"/>
      <c r="G10" s="628"/>
      <c r="H10" s="628"/>
      <c r="I10" s="628"/>
      <c r="J10" s="628"/>
      <c r="K10" s="628"/>
      <c r="L10" s="628"/>
      <c r="M10" s="628"/>
      <c r="N10" s="628"/>
      <c r="O10" s="628"/>
      <c r="P10" s="628"/>
      <c r="Q10" s="153"/>
      <c r="R10" s="153"/>
    </row>
    <row r="11" spans="1:48" s="154" customFormat="1" ht="16.5" thickBot="1">
      <c r="A11" s="629" t="s">
        <v>449</v>
      </c>
      <c r="B11" s="629"/>
      <c r="C11" s="629"/>
      <c r="D11" s="630" t="s">
        <v>450</v>
      </c>
      <c r="E11" s="630"/>
      <c r="F11" s="630"/>
      <c r="G11" s="630"/>
      <c r="H11" s="630"/>
      <c r="I11" s="155"/>
      <c r="J11" s="156"/>
      <c r="K11" s="155"/>
      <c r="L11" s="155"/>
      <c r="M11" s="155"/>
      <c r="N11" s="155"/>
      <c r="O11" s="155"/>
      <c r="P11" s="155"/>
      <c r="Q11" s="153"/>
      <c r="R11" s="153"/>
    </row>
    <row r="12" spans="1:48" s="154" customFormat="1" ht="13.5" thickBot="1">
      <c r="A12" s="155"/>
      <c r="B12" s="155"/>
      <c r="C12" s="155"/>
      <c r="D12" s="155"/>
      <c r="E12" s="155"/>
      <c r="F12" s="155"/>
      <c r="G12" s="155"/>
      <c r="H12" s="155"/>
      <c r="I12" s="155"/>
      <c r="J12" s="156"/>
      <c r="K12" s="155"/>
      <c r="L12" s="631" t="s">
        <v>451</v>
      </c>
      <c r="M12" s="631"/>
      <c r="N12" s="632" t="s">
        <v>452</v>
      </c>
      <c r="O12" s="633"/>
      <c r="P12" s="633"/>
      <c r="Q12" s="633"/>
      <c r="R12" s="634"/>
    </row>
    <row r="13" spans="1:48" s="154" customFormat="1" ht="13.5" thickBot="1">
      <c r="A13" s="629" t="s">
        <v>453</v>
      </c>
      <c r="B13" s="629"/>
      <c r="C13" s="629"/>
      <c r="D13" s="630" t="s">
        <v>454</v>
      </c>
      <c r="E13" s="630"/>
      <c r="F13" s="630"/>
      <c r="G13" s="630"/>
      <c r="H13" s="630"/>
      <c r="I13" s="155"/>
      <c r="J13" s="156"/>
      <c r="K13" s="155"/>
      <c r="L13" s="631"/>
      <c r="M13" s="631"/>
      <c r="N13" s="635"/>
      <c r="O13" s="636"/>
      <c r="P13" s="636"/>
      <c r="Q13" s="636"/>
      <c r="R13" s="637"/>
    </row>
    <row r="14" spans="1:48" s="154" customFormat="1" ht="13.5" thickBot="1">
      <c r="A14" s="629"/>
      <c r="B14" s="629"/>
      <c r="C14" s="629"/>
      <c r="D14" s="630"/>
      <c r="E14" s="630"/>
      <c r="F14" s="630"/>
      <c r="G14" s="630"/>
      <c r="H14" s="630"/>
      <c r="I14" s="155"/>
      <c r="J14" s="156"/>
      <c r="K14" s="155"/>
      <c r="L14" s="155"/>
      <c r="M14" s="155"/>
      <c r="N14" s="155"/>
      <c r="O14" s="155"/>
      <c r="P14" s="155"/>
      <c r="Q14" s="153"/>
      <c r="R14" s="153"/>
    </row>
    <row r="15" spans="1:48" s="154" customFormat="1" ht="13.5" thickBot="1">
      <c r="A15" s="155"/>
      <c r="B15" s="155"/>
      <c r="C15" s="155"/>
      <c r="D15" s="155"/>
      <c r="E15" s="155"/>
      <c r="F15" s="155"/>
      <c r="G15" s="155"/>
      <c r="H15" s="155"/>
      <c r="I15" s="155"/>
      <c r="J15" s="156"/>
      <c r="K15" s="155"/>
      <c r="L15" s="631" t="s">
        <v>455</v>
      </c>
      <c r="M15" s="641"/>
      <c r="N15" s="632">
        <v>2020</v>
      </c>
      <c r="O15" s="633"/>
      <c r="P15" s="633"/>
      <c r="Q15" s="633"/>
      <c r="R15" s="634"/>
    </row>
    <row r="16" spans="1:48" ht="15.75" thickBot="1">
      <c r="A16" s="629" t="s">
        <v>456</v>
      </c>
      <c r="B16" s="629"/>
      <c r="C16" s="629"/>
      <c r="D16" s="630" t="s">
        <v>457</v>
      </c>
      <c r="E16" s="630"/>
      <c r="F16" s="630"/>
      <c r="G16" s="630"/>
      <c r="H16" s="630"/>
      <c r="I16" s="155"/>
      <c r="J16" s="156"/>
      <c r="K16" s="155"/>
      <c r="L16" s="631"/>
      <c r="M16" s="641"/>
      <c r="N16" s="635"/>
      <c r="O16" s="636"/>
      <c r="P16" s="636"/>
      <c r="Q16" s="636"/>
      <c r="R16" s="637"/>
    </row>
    <row r="17" spans="1:18" ht="15.75" thickBot="1">
      <c r="A17" s="629"/>
      <c r="B17" s="629"/>
      <c r="C17" s="629"/>
      <c r="D17" s="630"/>
      <c r="E17" s="630"/>
      <c r="F17" s="630"/>
      <c r="G17" s="630"/>
      <c r="H17" s="630"/>
      <c r="I17" s="155"/>
      <c r="J17" s="156"/>
      <c r="K17" s="155"/>
      <c r="L17" s="155"/>
      <c r="M17" s="155"/>
      <c r="N17" s="155"/>
      <c r="O17" s="155"/>
      <c r="P17" s="155"/>
      <c r="Q17" s="153"/>
      <c r="R17" s="153"/>
    </row>
    <row r="18" spans="1:18" ht="15.75" thickBot="1">
      <c r="A18" s="629"/>
      <c r="B18" s="629"/>
      <c r="C18" s="629"/>
      <c r="D18" s="630"/>
      <c r="E18" s="630"/>
      <c r="F18" s="630"/>
      <c r="G18" s="630"/>
      <c r="H18" s="630"/>
      <c r="I18" s="155"/>
      <c r="J18" s="156"/>
      <c r="K18" s="155"/>
      <c r="L18" s="628" t="s">
        <v>448</v>
      </c>
      <c r="M18" s="628"/>
      <c r="N18" s="628"/>
      <c r="O18" s="628"/>
      <c r="P18" s="628"/>
      <c r="Q18" s="153"/>
      <c r="R18" s="153"/>
    </row>
    <row r="19" spans="1:18" ht="15.75" thickBot="1">
      <c r="A19" s="155"/>
      <c r="B19" s="155"/>
      <c r="C19" s="155"/>
      <c r="D19" s="155"/>
      <c r="E19" s="155"/>
      <c r="F19" s="155"/>
      <c r="G19" s="155"/>
      <c r="H19" s="155"/>
      <c r="I19" s="155"/>
      <c r="J19" s="156"/>
      <c r="K19" s="155"/>
      <c r="L19" s="628"/>
      <c r="M19" s="628"/>
      <c r="N19" s="628"/>
      <c r="O19" s="628"/>
      <c r="P19" s="628"/>
      <c r="Q19" s="153"/>
      <c r="R19" s="153"/>
    </row>
    <row r="20" spans="1:18" ht="15.75" thickBot="1">
      <c r="A20" s="629" t="s">
        <v>458</v>
      </c>
      <c r="B20" s="629"/>
      <c r="C20" s="629"/>
      <c r="D20" s="630" t="s">
        <v>459</v>
      </c>
      <c r="E20" s="630"/>
      <c r="F20" s="630"/>
      <c r="G20" s="630"/>
      <c r="H20" s="630"/>
      <c r="I20" s="155"/>
      <c r="J20" s="156"/>
      <c r="K20" s="155"/>
      <c r="L20" s="628"/>
      <c r="M20" s="628"/>
      <c r="N20" s="628"/>
      <c r="O20" s="628"/>
      <c r="P20" s="628"/>
      <c r="Q20" s="153"/>
      <c r="R20" s="153"/>
    </row>
    <row r="21" spans="1:18" ht="15.75" thickBot="1">
      <c r="A21" s="629"/>
      <c r="B21" s="629"/>
      <c r="C21" s="629"/>
      <c r="D21" s="630"/>
      <c r="E21" s="630"/>
      <c r="F21" s="630"/>
      <c r="G21" s="630"/>
      <c r="H21" s="630"/>
      <c r="I21" s="155"/>
      <c r="J21" s="156"/>
      <c r="K21" s="155"/>
      <c r="L21" s="155"/>
      <c r="M21" s="155"/>
      <c r="N21" s="155"/>
      <c r="O21" s="155"/>
      <c r="P21" s="155"/>
      <c r="Q21" s="153"/>
      <c r="R21" s="153"/>
    </row>
    <row r="22" spans="1:18" ht="16.5" thickBot="1">
      <c r="A22" s="628" t="s">
        <v>448</v>
      </c>
      <c r="B22" s="628"/>
      <c r="C22" s="628"/>
      <c r="D22" s="628"/>
      <c r="E22" s="628"/>
      <c r="F22" s="628"/>
      <c r="G22" s="628"/>
      <c r="H22" s="628"/>
      <c r="I22" s="628"/>
      <c r="J22" s="628"/>
      <c r="K22" s="628"/>
      <c r="L22" s="628"/>
      <c r="M22" s="628"/>
      <c r="N22" s="628"/>
      <c r="O22" s="628"/>
      <c r="P22" s="628"/>
      <c r="Q22" s="153"/>
      <c r="R22" s="153"/>
    </row>
    <row r="23" spans="1:18" ht="27" thickBot="1">
      <c r="A23" s="642" t="s">
        <v>447</v>
      </c>
      <c r="B23" s="643"/>
      <c r="C23" s="643"/>
      <c r="D23" s="643"/>
      <c r="E23" s="643"/>
      <c r="F23" s="643"/>
      <c r="G23" s="643"/>
      <c r="H23" s="643"/>
      <c r="I23" s="643"/>
      <c r="J23" s="643"/>
      <c r="K23" s="643"/>
      <c r="L23" s="643"/>
      <c r="M23" s="643"/>
      <c r="N23" s="643"/>
      <c r="O23" s="643"/>
      <c r="P23" s="643"/>
      <c r="Q23" s="643"/>
      <c r="R23" s="644"/>
    </row>
    <row r="24" spans="1:18" ht="18.75" thickBot="1">
      <c r="A24" s="645" t="s">
        <v>460</v>
      </c>
      <c r="B24" s="646"/>
      <c r="C24" s="646"/>
      <c r="D24" s="646"/>
      <c r="E24" s="646"/>
      <c r="F24" s="647"/>
      <c r="G24" s="648" t="s">
        <v>461</v>
      </c>
      <c r="H24" s="649"/>
      <c r="I24" s="649"/>
      <c r="J24" s="649"/>
      <c r="K24" s="649"/>
      <c r="L24" s="649"/>
      <c r="M24" s="649"/>
      <c r="N24" s="650" t="s">
        <v>462</v>
      </c>
      <c r="O24" s="651"/>
      <c r="P24" s="651"/>
      <c r="Q24" s="651"/>
      <c r="R24" s="652"/>
    </row>
    <row r="25" spans="1:18" ht="102.75" customHeight="1" thickBot="1">
      <c r="A25" s="157" t="s">
        <v>463</v>
      </c>
      <c r="B25" s="158" t="s">
        <v>464</v>
      </c>
      <c r="C25" s="638" t="s">
        <v>465</v>
      </c>
      <c r="D25" s="639"/>
      <c r="E25" s="640"/>
      <c r="F25" s="158" t="s">
        <v>466</v>
      </c>
      <c r="G25" s="638" t="s">
        <v>467</v>
      </c>
      <c r="H25" s="640"/>
      <c r="I25" s="158" t="s">
        <v>468</v>
      </c>
      <c r="J25" s="638" t="s">
        <v>469</v>
      </c>
      <c r="K25" s="640"/>
      <c r="L25" s="158" t="s">
        <v>470</v>
      </c>
      <c r="M25" s="158" t="s">
        <v>471</v>
      </c>
      <c r="N25" s="158" t="s">
        <v>472</v>
      </c>
      <c r="O25" s="159" t="s">
        <v>496</v>
      </c>
      <c r="P25" s="158" t="s">
        <v>42</v>
      </c>
      <c r="Q25" s="160" t="s">
        <v>473</v>
      </c>
      <c r="R25" s="161" t="s">
        <v>43</v>
      </c>
    </row>
    <row r="26" spans="1:18" ht="179.25" customHeight="1">
      <c r="A26" s="162" t="s">
        <v>474</v>
      </c>
      <c r="B26" s="163">
        <v>15163</v>
      </c>
      <c r="C26" s="653" t="s">
        <v>475</v>
      </c>
      <c r="D26" s="654"/>
      <c r="E26" s="655"/>
      <c r="F26" s="162" t="s">
        <v>476</v>
      </c>
      <c r="G26" s="653" t="s">
        <v>477</v>
      </c>
      <c r="H26" s="655"/>
      <c r="I26" s="162" t="s">
        <v>478</v>
      </c>
      <c r="J26" s="653" t="s">
        <v>479</v>
      </c>
      <c r="K26" s="655"/>
      <c r="L26" s="162" t="s">
        <v>480</v>
      </c>
      <c r="M26" s="162" t="s">
        <v>481</v>
      </c>
      <c r="N26" s="164">
        <v>43132</v>
      </c>
      <c r="O26" s="164">
        <v>44196</v>
      </c>
      <c r="P26" s="165" t="s">
        <v>482</v>
      </c>
      <c r="Q26" s="166"/>
      <c r="R26" s="167"/>
    </row>
    <row r="27" spans="1:18" ht="286.5" customHeight="1">
      <c r="A27" s="168" t="s">
        <v>474</v>
      </c>
      <c r="B27" s="169">
        <v>15243</v>
      </c>
      <c r="C27" s="656" t="s">
        <v>483</v>
      </c>
      <c r="D27" s="657"/>
      <c r="E27" s="658"/>
      <c r="F27" s="168" t="s">
        <v>476</v>
      </c>
      <c r="G27" s="656" t="s">
        <v>484</v>
      </c>
      <c r="H27" s="658"/>
      <c r="I27" s="168" t="s">
        <v>485</v>
      </c>
      <c r="J27" s="656" t="s">
        <v>486</v>
      </c>
      <c r="K27" s="658"/>
      <c r="L27" s="168" t="s">
        <v>487</v>
      </c>
      <c r="M27" s="168" t="s">
        <v>488</v>
      </c>
      <c r="N27" s="170">
        <v>43511</v>
      </c>
      <c r="O27" s="170">
        <v>44196</v>
      </c>
      <c r="P27" s="356" t="s">
        <v>791</v>
      </c>
      <c r="Q27" s="171"/>
      <c r="R27" s="172"/>
    </row>
    <row r="28" spans="1:18" ht="288.75" customHeight="1">
      <c r="A28" s="168" t="s">
        <v>474</v>
      </c>
      <c r="B28" s="169">
        <v>15324</v>
      </c>
      <c r="C28" s="656" t="s">
        <v>489</v>
      </c>
      <c r="D28" s="657"/>
      <c r="E28" s="658"/>
      <c r="F28" s="168" t="s">
        <v>476</v>
      </c>
      <c r="G28" s="656" t="s">
        <v>490</v>
      </c>
      <c r="H28" s="658"/>
      <c r="I28" s="168" t="s">
        <v>485</v>
      </c>
      <c r="J28" s="656" t="s">
        <v>486</v>
      </c>
      <c r="K28" s="658"/>
      <c r="L28" s="168" t="s">
        <v>487</v>
      </c>
      <c r="M28" s="168" t="s">
        <v>488</v>
      </c>
      <c r="N28" s="170">
        <v>43511</v>
      </c>
      <c r="O28" s="170">
        <v>44196</v>
      </c>
      <c r="P28" s="356" t="s">
        <v>792</v>
      </c>
      <c r="Q28" s="171"/>
      <c r="R28" s="172"/>
    </row>
    <row r="29" spans="1:18" ht="306" customHeight="1">
      <c r="A29" s="168" t="s">
        <v>474</v>
      </c>
      <c r="B29" s="169">
        <v>15960</v>
      </c>
      <c r="C29" s="656" t="s">
        <v>491</v>
      </c>
      <c r="D29" s="657"/>
      <c r="E29" s="658"/>
      <c r="F29" s="168" t="s">
        <v>476</v>
      </c>
      <c r="G29" s="656" t="s">
        <v>484</v>
      </c>
      <c r="H29" s="658"/>
      <c r="I29" s="168" t="s">
        <v>485</v>
      </c>
      <c r="J29" s="656" t="s">
        <v>486</v>
      </c>
      <c r="K29" s="658"/>
      <c r="L29" s="168" t="s">
        <v>487</v>
      </c>
      <c r="M29" s="168" t="s">
        <v>488</v>
      </c>
      <c r="N29" s="170">
        <v>43511</v>
      </c>
      <c r="O29" s="170">
        <v>44196</v>
      </c>
      <c r="P29" s="356" t="s">
        <v>792</v>
      </c>
      <c r="Q29" s="171"/>
      <c r="R29" s="172"/>
    </row>
    <row r="30" spans="1:18" ht="290.25" customHeight="1">
      <c r="A30" s="168" t="s">
        <v>474</v>
      </c>
      <c r="B30" s="169">
        <v>24655</v>
      </c>
      <c r="C30" s="656" t="s">
        <v>492</v>
      </c>
      <c r="D30" s="657"/>
      <c r="E30" s="658"/>
      <c r="F30" s="168" t="s">
        <v>476</v>
      </c>
      <c r="G30" s="656" t="s">
        <v>490</v>
      </c>
      <c r="H30" s="658"/>
      <c r="I30" s="168" t="s">
        <v>485</v>
      </c>
      <c r="J30" s="656" t="s">
        <v>486</v>
      </c>
      <c r="K30" s="658"/>
      <c r="L30" s="168" t="s">
        <v>487</v>
      </c>
      <c r="M30" s="168" t="s">
        <v>488</v>
      </c>
      <c r="N30" s="170">
        <v>43511</v>
      </c>
      <c r="O30" s="170">
        <v>44196</v>
      </c>
      <c r="P30" s="356" t="s">
        <v>792</v>
      </c>
      <c r="Q30" s="171"/>
      <c r="R30" s="172"/>
    </row>
    <row r="31" spans="1:18" ht="297" customHeight="1">
      <c r="A31" s="168" t="s">
        <v>493</v>
      </c>
      <c r="B31" s="169">
        <v>45453</v>
      </c>
      <c r="C31" s="656" t="s">
        <v>494</v>
      </c>
      <c r="D31" s="657"/>
      <c r="E31" s="658"/>
      <c r="F31" s="168" t="s">
        <v>476</v>
      </c>
      <c r="G31" s="656" t="s">
        <v>490</v>
      </c>
      <c r="H31" s="658"/>
      <c r="I31" s="168" t="s">
        <v>485</v>
      </c>
      <c r="J31" s="656" t="s">
        <v>486</v>
      </c>
      <c r="K31" s="658"/>
      <c r="L31" s="168" t="s">
        <v>487</v>
      </c>
      <c r="M31" s="168" t="s">
        <v>488</v>
      </c>
      <c r="N31" s="170">
        <v>43511</v>
      </c>
      <c r="O31" s="170">
        <v>44196</v>
      </c>
      <c r="P31" s="356" t="s">
        <v>791</v>
      </c>
      <c r="Q31" s="171"/>
      <c r="R31" s="172"/>
    </row>
    <row r="32" spans="1:18" ht="327.75" customHeight="1">
      <c r="A32" s="168" t="s">
        <v>493</v>
      </c>
      <c r="B32" s="169">
        <v>47675</v>
      </c>
      <c r="C32" s="656" t="s">
        <v>495</v>
      </c>
      <c r="D32" s="657"/>
      <c r="E32" s="658"/>
      <c r="F32" s="168" t="s">
        <v>476</v>
      </c>
      <c r="G32" s="656" t="s">
        <v>490</v>
      </c>
      <c r="H32" s="658"/>
      <c r="I32" s="168" t="s">
        <v>485</v>
      </c>
      <c r="J32" s="656" t="s">
        <v>486</v>
      </c>
      <c r="K32" s="658"/>
      <c r="L32" s="168" t="s">
        <v>487</v>
      </c>
      <c r="M32" s="168" t="s">
        <v>488</v>
      </c>
      <c r="N32" s="170">
        <v>43511</v>
      </c>
      <c r="O32" s="170">
        <v>44196</v>
      </c>
      <c r="P32" s="356" t="s">
        <v>791</v>
      </c>
      <c r="Q32" s="171"/>
      <c r="R32" s="172"/>
    </row>
  </sheetData>
  <mergeCells count="50">
    <mergeCell ref="C32:E32"/>
    <mergeCell ref="G32:H32"/>
    <mergeCell ref="J32:K32"/>
    <mergeCell ref="C30:E30"/>
    <mergeCell ref="G30:H30"/>
    <mergeCell ref="J30:K30"/>
    <mergeCell ref="C31:E31"/>
    <mergeCell ref="G31:H31"/>
    <mergeCell ref="J31:K31"/>
    <mergeCell ref="C28:E28"/>
    <mergeCell ref="G28:H28"/>
    <mergeCell ref="J28:K28"/>
    <mergeCell ref="C29:E29"/>
    <mergeCell ref="G29:H29"/>
    <mergeCell ref="J29:K29"/>
    <mergeCell ref="C26:E26"/>
    <mergeCell ref="G26:H26"/>
    <mergeCell ref="J26:K26"/>
    <mergeCell ref="C27:E27"/>
    <mergeCell ref="G27:H27"/>
    <mergeCell ref="J27:K27"/>
    <mergeCell ref="C25:E25"/>
    <mergeCell ref="G25:H25"/>
    <mergeCell ref="J25:K25"/>
    <mergeCell ref="L15:M16"/>
    <mergeCell ref="N15:R16"/>
    <mergeCell ref="A16:C18"/>
    <mergeCell ref="D16:H18"/>
    <mergeCell ref="L18:P20"/>
    <mergeCell ref="A20:C21"/>
    <mergeCell ref="D20:H21"/>
    <mergeCell ref="A22:P22"/>
    <mergeCell ref="A23:R23"/>
    <mergeCell ref="A24:F24"/>
    <mergeCell ref="G24:M24"/>
    <mergeCell ref="N24:R24"/>
    <mergeCell ref="A9:R9"/>
    <mergeCell ref="A10:P10"/>
    <mergeCell ref="A11:C11"/>
    <mergeCell ref="D11:H11"/>
    <mergeCell ref="L12:M13"/>
    <mergeCell ref="N12:R13"/>
    <mergeCell ref="A13:C14"/>
    <mergeCell ref="D13:H14"/>
    <mergeCell ref="A5:D8"/>
    <mergeCell ref="E5:P6"/>
    <mergeCell ref="Q5:R5"/>
    <mergeCell ref="Q6:R6"/>
    <mergeCell ref="E7:P8"/>
    <mergeCell ref="Q7:R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topLeftCell="A10" zoomScale="89" zoomScaleNormal="89" workbookViewId="0">
      <selection activeCell="E29" sqref="E29"/>
    </sheetView>
  </sheetViews>
  <sheetFormatPr baseColWidth="10" defaultRowHeight="15"/>
  <cols>
    <col min="1" max="1" width="31.42578125" customWidth="1"/>
    <col min="2" max="2" width="4.85546875" customWidth="1"/>
    <col min="3" max="3" width="34.85546875" customWidth="1"/>
    <col min="4" max="4" width="26.28515625" customWidth="1"/>
    <col min="5" max="5" width="22.140625" customWidth="1"/>
    <col min="6" max="6" width="20.5703125" customWidth="1"/>
    <col min="7" max="7" width="28.7109375" customWidth="1"/>
    <col min="8" max="8" width="23" customWidth="1"/>
    <col min="9" max="9" width="35.28515625" bestFit="1" customWidth="1"/>
    <col min="10" max="10" width="0" hidden="1" customWidth="1"/>
    <col min="257" max="257" width="31.42578125" customWidth="1"/>
    <col min="258" max="258" width="4.85546875" customWidth="1"/>
    <col min="259" max="259" width="29.42578125" customWidth="1"/>
    <col min="260" max="260" width="21.28515625" customWidth="1"/>
    <col min="261" max="261" width="22.140625" customWidth="1"/>
    <col min="262" max="262" width="20.5703125" customWidth="1"/>
    <col min="263" max="263" width="28.7109375" customWidth="1"/>
    <col min="264" max="264" width="23" customWidth="1"/>
    <col min="265" max="265" width="35.28515625" bestFit="1" customWidth="1"/>
    <col min="266" max="266" width="0" hidden="1" customWidth="1"/>
    <col min="513" max="513" width="31.42578125" customWidth="1"/>
    <col min="514" max="514" width="4.85546875" customWidth="1"/>
    <col min="515" max="515" width="29.42578125" customWidth="1"/>
    <col min="516" max="516" width="21.28515625" customWidth="1"/>
    <col min="517" max="517" width="22.140625" customWidth="1"/>
    <col min="518" max="518" width="20.5703125" customWidth="1"/>
    <col min="519" max="519" width="28.7109375" customWidth="1"/>
    <col min="520" max="520" width="23" customWidth="1"/>
    <col min="521" max="521" width="35.28515625" bestFit="1" customWidth="1"/>
    <col min="522" max="522" width="0" hidden="1" customWidth="1"/>
    <col min="769" max="769" width="31.42578125" customWidth="1"/>
    <col min="770" max="770" width="4.85546875" customWidth="1"/>
    <col min="771" max="771" width="29.42578125" customWidth="1"/>
    <col min="772" max="772" width="21.28515625" customWidth="1"/>
    <col min="773" max="773" width="22.140625" customWidth="1"/>
    <col min="774" max="774" width="20.5703125" customWidth="1"/>
    <col min="775" max="775" width="28.7109375" customWidth="1"/>
    <col min="776" max="776" width="23" customWidth="1"/>
    <col min="777" max="777" width="35.28515625" bestFit="1" customWidth="1"/>
    <col min="778" max="778" width="0" hidden="1" customWidth="1"/>
    <col min="1025" max="1025" width="31.42578125" customWidth="1"/>
    <col min="1026" max="1026" width="4.85546875" customWidth="1"/>
    <col min="1027" max="1027" width="29.42578125" customWidth="1"/>
    <col min="1028" max="1028" width="21.28515625" customWidth="1"/>
    <col min="1029" max="1029" width="22.140625" customWidth="1"/>
    <col min="1030" max="1030" width="20.5703125" customWidth="1"/>
    <col min="1031" max="1031" width="28.7109375" customWidth="1"/>
    <col min="1032" max="1032" width="23" customWidth="1"/>
    <col min="1033" max="1033" width="35.28515625" bestFit="1" customWidth="1"/>
    <col min="1034" max="1034" width="0" hidden="1" customWidth="1"/>
    <col min="1281" max="1281" width="31.42578125" customWidth="1"/>
    <col min="1282" max="1282" width="4.85546875" customWidth="1"/>
    <col min="1283" max="1283" width="29.42578125" customWidth="1"/>
    <col min="1284" max="1284" width="21.28515625" customWidth="1"/>
    <col min="1285" max="1285" width="22.140625" customWidth="1"/>
    <col min="1286" max="1286" width="20.5703125" customWidth="1"/>
    <col min="1287" max="1287" width="28.7109375" customWidth="1"/>
    <col min="1288" max="1288" width="23" customWidth="1"/>
    <col min="1289" max="1289" width="35.28515625" bestFit="1" customWidth="1"/>
    <col min="1290" max="1290" width="0" hidden="1" customWidth="1"/>
    <col min="1537" max="1537" width="31.42578125" customWidth="1"/>
    <col min="1538" max="1538" width="4.85546875" customWidth="1"/>
    <col min="1539" max="1539" width="29.42578125" customWidth="1"/>
    <col min="1540" max="1540" width="21.28515625" customWidth="1"/>
    <col min="1541" max="1541" width="22.140625" customWidth="1"/>
    <col min="1542" max="1542" width="20.5703125" customWidth="1"/>
    <col min="1543" max="1543" width="28.7109375" customWidth="1"/>
    <col min="1544" max="1544" width="23" customWidth="1"/>
    <col min="1545" max="1545" width="35.28515625" bestFit="1" customWidth="1"/>
    <col min="1546" max="1546" width="0" hidden="1" customWidth="1"/>
    <col min="1793" max="1793" width="31.42578125" customWidth="1"/>
    <col min="1794" max="1794" width="4.85546875" customWidth="1"/>
    <col min="1795" max="1795" width="29.42578125" customWidth="1"/>
    <col min="1796" max="1796" width="21.28515625" customWidth="1"/>
    <col min="1797" max="1797" width="22.140625" customWidth="1"/>
    <col min="1798" max="1798" width="20.5703125" customWidth="1"/>
    <col min="1799" max="1799" width="28.7109375" customWidth="1"/>
    <col min="1800" max="1800" width="23" customWidth="1"/>
    <col min="1801" max="1801" width="35.28515625" bestFit="1" customWidth="1"/>
    <col min="1802" max="1802" width="0" hidden="1" customWidth="1"/>
    <col min="2049" max="2049" width="31.42578125" customWidth="1"/>
    <col min="2050" max="2050" width="4.85546875" customWidth="1"/>
    <col min="2051" max="2051" width="29.42578125" customWidth="1"/>
    <col min="2052" max="2052" width="21.28515625" customWidth="1"/>
    <col min="2053" max="2053" width="22.140625" customWidth="1"/>
    <col min="2054" max="2054" width="20.5703125" customWidth="1"/>
    <col min="2055" max="2055" width="28.7109375" customWidth="1"/>
    <col min="2056" max="2056" width="23" customWidth="1"/>
    <col min="2057" max="2057" width="35.28515625" bestFit="1" customWidth="1"/>
    <col min="2058" max="2058" width="0" hidden="1" customWidth="1"/>
    <col min="2305" max="2305" width="31.42578125" customWidth="1"/>
    <col min="2306" max="2306" width="4.85546875" customWidth="1"/>
    <col min="2307" max="2307" width="29.42578125" customWidth="1"/>
    <col min="2308" max="2308" width="21.28515625" customWidth="1"/>
    <col min="2309" max="2309" width="22.140625" customWidth="1"/>
    <col min="2310" max="2310" width="20.5703125" customWidth="1"/>
    <col min="2311" max="2311" width="28.7109375" customWidth="1"/>
    <col min="2312" max="2312" width="23" customWidth="1"/>
    <col min="2313" max="2313" width="35.28515625" bestFit="1" customWidth="1"/>
    <col min="2314" max="2314" width="0" hidden="1" customWidth="1"/>
    <col min="2561" max="2561" width="31.42578125" customWidth="1"/>
    <col min="2562" max="2562" width="4.85546875" customWidth="1"/>
    <col min="2563" max="2563" width="29.42578125" customWidth="1"/>
    <col min="2564" max="2564" width="21.28515625" customWidth="1"/>
    <col min="2565" max="2565" width="22.140625" customWidth="1"/>
    <col min="2566" max="2566" width="20.5703125" customWidth="1"/>
    <col min="2567" max="2567" width="28.7109375" customWidth="1"/>
    <col min="2568" max="2568" width="23" customWidth="1"/>
    <col min="2569" max="2569" width="35.28515625" bestFit="1" customWidth="1"/>
    <col min="2570" max="2570" width="0" hidden="1" customWidth="1"/>
    <col min="2817" max="2817" width="31.42578125" customWidth="1"/>
    <col min="2818" max="2818" width="4.85546875" customWidth="1"/>
    <col min="2819" max="2819" width="29.42578125" customWidth="1"/>
    <col min="2820" max="2820" width="21.28515625" customWidth="1"/>
    <col min="2821" max="2821" width="22.140625" customWidth="1"/>
    <col min="2822" max="2822" width="20.5703125" customWidth="1"/>
    <col min="2823" max="2823" width="28.7109375" customWidth="1"/>
    <col min="2824" max="2824" width="23" customWidth="1"/>
    <col min="2825" max="2825" width="35.28515625" bestFit="1" customWidth="1"/>
    <col min="2826" max="2826" width="0" hidden="1" customWidth="1"/>
    <col min="3073" max="3073" width="31.42578125" customWidth="1"/>
    <col min="3074" max="3074" width="4.85546875" customWidth="1"/>
    <col min="3075" max="3075" width="29.42578125" customWidth="1"/>
    <col min="3076" max="3076" width="21.28515625" customWidth="1"/>
    <col min="3077" max="3077" width="22.140625" customWidth="1"/>
    <col min="3078" max="3078" width="20.5703125" customWidth="1"/>
    <col min="3079" max="3079" width="28.7109375" customWidth="1"/>
    <col min="3080" max="3080" width="23" customWidth="1"/>
    <col min="3081" max="3081" width="35.28515625" bestFit="1" customWidth="1"/>
    <col min="3082" max="3082" width="0" hidden="1" customWidth="1"/>
    <col min="3329" max="3329" width="31.42578125" customWidth="1"/>
    <col min="3330" max="3330" width="4.85546875" customWidth="1"/>
    <col min="3331" max="3331" width="29.42578125" customWidth="1"/>
    <col min="3332" max="3332" width="21.28515625" customWidth="1"/>
    <col min="3333" max="3333" width="22.140625" customWidth="1"/>
    <col min="3334" max="3334" width="20.5703125" customWidth="1"/>
    <col min="3335" max="3335" width="28.7109375" customWidth="1"/>
    <col min="3336" max="3336" width="23" customWidth="1"/>
    <col min="3337" max="3337" width="35.28515625" bestFit="1" customWidth="1"/>
    <col min="3338" max="3338" width="0" hidden="1" customWidth="1"/>
    <col min="3585" max="3585" width="31.42578125" customWidth="1"/>
    <col min="3586" max="3586" width="4.85546875" customWidth="1"/>
    <col min="3587" max="3587" width="29.42578125" customWidth="1"/>
    <col min="3588" max="3588" width="21.28515625" customWidth="1"/>
    <col min="3589" max="3589" width="22.140625" customWidth="1"/>
    <col min="3590" max="3590" width="20.5703125" customWidth="1"/>
    <col min="3591" max="3591" width="28.7109375" customWidth="1"/>
    <col min="3592" max="3592" width="23" customWidth="1"/>
    <col min="3593" max="3593" width="35.28515625" bestFit="1" customWidth="1"/>
    <col min="3594" max="3594" width="0" hidden="1" customWidth="1"/>
    <col min="3841" max="3841" width="31.42578125" customWidth="1"/>
    <col min="3842" max="3842" width="4.85546875" customWidth="1"/>
    <col min="3843" max="3843" width="29.42578125" customWidth="1"/>
    <col min="3844" max="3844" width="21.28515625" customWidth="1"/>
    <col min="3845" max="3845" width="22.140625" customWidth="1"/>
    <col min="3846" max="3846" width="20.5703125" customWidth="1"/>
    <col min="3847" max="3847" width="28.7109375" customWidth="1"/>
    <col min="3848" max="3848" width="23" customWidth="1"/>
    <col min="3849" max="3849" width="35.28515625" bestFit="1" customWidth="1"/>
    <col min="3850" max="3850" width="0" hidden="1" customWidth="1"/>
    <col min="4097" max="4097" width="31.42578125" customWidth="1"/>
    <col min="4098" max="4098" width="4.85546875" customWidth="1"/>
    <col min="4099" max="4099" width="29.42578125" customWidth="1"/>
    <col min="4100" max="4100" width="21.28515625" customWidth="1"/>
    <col min="4101" max="4101" width="22.140625" customWidth="1"/>
    <col min="4102" max="4102" width="20.5703125" customWidth="1"/>
    <col min="4103" max="4103" width="28.7109375" customWidth="1"/>
    <col min="4104" max="4104" width="23" customWidth="1"/>
    <col min="4105" max="4105" width="35.28515625" bestFit="1" customWidth="1"/>
    <col min="4106" max="4106" width="0" hidden="1" customWidth="1"/>
    <col min="4353" max="4353" width="31.42578125" customWidth="1"/>
    <col min="4354" max="4354" width="4.85546875" customWidth="1"/>
    <col min="4355" max="4355" width="29.42578125" customWidth="1"/>
    <col min="4356" max="4356" width="21.28515625" customWidth="1"/>
    <col min="4357" max="4357" width="22.140625" customWidth="1"/>
    <col min="4358" max="4358" width="20.5703125" customWidth="1"/>
    <col min="4359" max="4359" width="28.7109375" customWidth="1"/>
    <col min="4360" max="4360" width="23" customWidth="1"/>
    <col min="4361" max="4361" width="35.28515625" bestFit="1" customWidth="1"/>
    <col min="4362" max="4362" width="0" hidden="1" customWidth="1"/>
    <col min="4609" max="4609" width="31.42578125" customWidth="1"/>
    <col min="4610" max="4610" width="4.85546875" customWidth="1"/>
    <col min="4611" max="4611" width="29.42578125" customWidth="1"/>
    <col min="4612" max="4612" width="21.28515625" customWidth="1"/>
    <col min="4613" max="4613" width="22.140625" customWidth="1"/>
    <col min="4614" max="4614" width="20.5703125" customWidth="1"/>
    <col min="4615" max="4615" width="28.7109375" customWidth="1"/>
    <col min="4616" max="4616" width="23" customWidth="1"/>
    <col min="4617" max="4617" width="35.28515625" bestFit="1" customWidth="1"/>
    <col min="4618" max="4618" width="0" hidden="1" customWidth="1"/>
    <col min="4865" max="4865" width="31.42578125" customWidth="1"/>
    <col min="4866" max="4866" width="4.85546875" customWidth="1"/>
    <col min="4867" max="4867" width="29.42578125" customWidth="1"/>
    <col min="4868" max="4868" width="21.28515625" customWidth="1"/>
    <col min="4869" max="4869" width="22.140625" customWidth="1"/>
    <col min="4870" max="4870" width="20.5703125" customWidth="1"/>
    <col min="4871" max="4871" width="28.7109375" customWidth="1"/>
    <col min="4872" max="4872" width="23" customWidth="1"/>
    <col min="4873" max="4873" width="35.28515625" bestFit="1" customWidth="1"/>
    <col min="4874" max="4874" width="0" hidden="1" customWidth="1"/>
    <col min="5121" max="5121" width="31.42578125" customWidth="1"/>
    <col min="5122" max="5122" width="4.85546875" customWidth="1"/>
    <col min="5123" max="5123" width="29.42578125" customWidth="1"/>
    <col min="5124" max="5124" width="21.28515625" customWidth="1"/>
    <col min="5125" max="5125" width="22.140625" customWidth="1"/>
    <col min="5126" max="5126" width="20.5703125" customWidth="1"/>
    <col min="5127" max="5127" width="28.7109375" customWidth="1"/>
    <col min="5128" max="5128" width="23" customWidth="1"/>
    <col min="5129" max="5129" width="35.28515625" bestFit="1" customWidth="1"/>
    <col min="5130" max="5130" width="0" hidden="1" customWidth="1"/>
    <col min="5377" max="5377" width="31.42578125" customWidth="1"/>
    <col min="5378" max="5378" width="4.85546875" customWidth="1"/>
    <col min="5379" max="5379" width="29.42578125" customWidth="1"/>
    <col min="5380" max="5380" width="21.28515625" customWidth="1"/>
    <col min="5381" max="5381" width="22.140625" customWidth="1"/>
    <col min="5382" max="5382" width="20.5703125" customWidth="1"/>
    <col min="5383" max="5383" width="28.7109375" customWidth="1"/>
    <col min="5384" max="5384" width="23" customWidth="1"/>
    <col min="5385" max="5385" width="35.28515625" bestFit="1" customWidth="1"/>
    <col min="5386" max="5386" width="0" hidden="1" customWidth="1"/>
    <col min="5633" max="5633" width="31.42578125" customWidth="1"/>
    <col min="5634" max="5634" width="4.85546875" customWidth="1"/>
    <col min="5635" max="5635" width="29.42578125" customWidth="1"/>
    <col min="5636" max="5636" width="21.28515625" customWidth="1"/>
    <col min="5637" max="5637" width="22.140625" customWidth="1"/>
    <col min="5638" max="5638" width="20.5703125" customWidth="1"/>
    <col min="5639" max="5639" width="28.7109375" customWidth="1"/>
    <col min="5640" max="5640" width="23" customWidth="1"/>
    <col min="5641" max="5641" width="35.28515625" bestFit="1" customWidth="1"/>
    <col min="5642" max="5642" width="0" hidden="1" customWidth="1"/>
    <col min="5889" max="5889" width="31.42578125" customWidth="1"/>
    <col min="5890" max="5890" width="4.85546875" customWidth="1"/>
    <col min="5891" max="5891" width="29.42578125" customWidth="1"/>
    <col min="5892" max="5892" width="21.28515625" customWidth="1"/>
    <col min="5893" max="5893" width="22.140625" customWidth="1"/>
    <col min="5894" max="5894" width="20.5703125" customWidth="1"/>
    <col min="5895" max="5895" width="28.7109375" customWidth="1"/>
    <col min="5896" max="5896" width="23" customWidth="1"/>
    <col min="5897" max="5897" width="35.28515625" bestFit="1" customWidth="1"/>
    <col min="5898" max="5898" width="0" hidden="1" customWidth="1"/>
    <col min="6145" max="6145" width="31.42578125" customWidth="1"/>
    <col min="6146" max="6146" width="4.85546875" customWidth="1"/>
    <col min="6147" max="6147" width="29.42578125" customWidth="1"/>
    <col min="6148" max="6148" width="21.28515625" customWidth="1"/>
    <col min="6149" max="6149" width="22.140625" customWidth="1"/>
    <col min="6150" max="6150" width="20.5703125" customWidth="1"/>
    <col min="6151" max="6151" width="28.7109375" customWidth="1"/>
    <col min="6152" max="6152" width="23" customWidth="1"/>
    <col min="6153" max="6153" width="35.28515625" bestFit="1" customWidth="1"/>
    <col min="6154" max="6154" width="0" hidden="1" customWidth="1"/>
    <col min="6401" max="6401" width="31.42578125" customWidth="1"/>
    <col min="6402" max="6402" width="4.85546875" customWidth="1"/>
    <col min="6403" max="6403" width="29.42578125" customWidth="1"/>
    <col min="6404" max="6404" width="21.28515625" customWidth="1"/>
    <col min="6405" max="6405" width="22.140625" customWidth="1"/>
    <col min="6406" max="6406" width="20.5703125" customWidth="1"/>
    <col min="6407" max="6407" width="28.7109375" customWidth="1"/>
    <col min="6408" max="6408" width="23" customWidth="1"/>
    <col min="6409" max="6409" width="35.28515625" bestFit="1" customWidth="1"/>
    <col min="6410" max="6410" width="0" hidden="1" customWidth="1"/>
    <col min="6657" max="6657" width="31.42578125" customWidth="1"/>
    <col min="6658" max="6658" width="4.85546875" customWidth="1"/>
    <col min="6659" max="6659" width="29.42578125" customWidth="1"/>
    <col min="6660" max="6660" width="21.28515625" customWidth="1"/>
    <col min="6661" max="6661" width="22.140625" customWidth="1"/>
    <col min="6662" max="6662" width="20.5703125" customWidth="1"/>
    <col min="6663" max="6663" width="28.7109375" customWidth="1"/>
    <col min="6664" max="6664" width="23" customWidth="1"/>
    <col min="6665" max="6665" width="35.28515625" bestFit="1" customWidth="1"/>
    <col min="6666" max="6666" width="0" hidden="1" customWidth="1"/>
    <col min="6913" max="6913" width="31.42578125" customWidth="1"/>
    <col min="6914" max="6914" width="4.85546875" customWidth="1"/>
    <col min="6915" max="6915" width="29.42578125" customWidth="1"/>
    <col min="6916" max="6916" width="21.28515625" customWidth="1"/>
    <col min="6917" max="6917" width="22.140625" customWidth="1"/>
    <col min="6918" max="6918" width="20.5703125" customWidth="1"/>
    <col min="6919" max="6919" width="28.7109375" customWidth="1"/>
    <col min="6920" max="6920" width="23" customWidth="1"/>
    <col min="6921" max="6921" width="35.28515625" bestFit="1" customWidth="1"/>
    <col min="6922" max="6922" width="0" hidden="1" customWidth="1"/>
    <col min="7169" max="7169" width="31.42578125" customWidth="1"/>
    <col min="7170" max="7170" width="4.85546875" customWidth="1"/>
    <col min="7171" max="7171" width="29.42578125" customWidth="1"/>
    <col min="7172" max="7172" width="21.28515625" customWidth="1"/>
    <col min="7173" max="7173" width="22.140625" customWidth="1"/>
    <col min="7174" max="7174" width="20.5703125" customWidth="1"/>
    <col min="7175" max="7175" width="28.7109375" customWidth="1"/>
    <col min="7176" max="7176" width="23" customWidth="1"/>
    <col min="7177" max="7177" width="35.28515625" bestFit="1" customWidth="1"/>
    <col min="7178" max="7178" width="0" hidden="1" customWidth="1"/>
    <col min="7425" max="7425" width="31.42578125" customWidth="1"/>
    <col min="7426" max="7426" width="4.85546875" customWidth="1"/>
    <col min="7427" max="7427" width="29.42578125" customWidth="1"/>
    <col min="7428" max="7428" width="21.28515625" customWidth="1"/>
    <col min="7429" max="7429" width="22.140625" customWidth="1"/>
    <col min="7430" max="7430" width="20.5703125" customWidth="1"/>
    <col min="7431" max="7431" width="28.7109375" customWidth="1"/>
    <col min="7432" max="7432" width="23" customWidth="1"/>
    <col min="7433" max="7433" width="35.28515625" bestFit="1" customWidth="1"/>
    <col min="7434" max="7434" width="0" hidden="1" customWidth="1"/>
    <col min="7681" max="7681" width="31.42578125" customWidth="1"/>
    <col min="7682" max="7682" width="4.85546875" customWidth="1"/>
    <col min="7683" max="7683" width="29.42578125" customWidth="1"/>
    <col min="7684" max="7684" width="21.28515625" customWidth="1"/>
    <col min="7685" max="7685" width="22.140625" customWidth="1"/>
    <col min="7686" max="7686" width="20.5703125" customWidth="1"/>
    <col min="7687" max="7687" width="28.7109375" customWidth="1"/>
    <col min="7688" max="7688" width="23" customWidth="1"/>
    <col min="7689" max="7689" width="35.28515625" bestFit="1" customWidth="1"/>
    <col min="7690" max="7690" width="0" hidden="1" customWidth="1"/>
    <col min="7937" max="7937" width="31.42578125" customWidth="1"/>
    <col min="7938" max="7938" width="4.85546875" customWidth="1"/>
    <col min="7939" max="7939" width="29.42578125" customWidth="1"/>
    <col min="7940" max="7940" width="21.28515625" customWidth="1"/>
    <col min="7941" max="7941" width="22.140625" customWidth="1"/>
    <col min="7942" max="7942" width="20.5703125" customWidth="1"/>
    <col min="7943" max="7943" width="28.7109375" customWidth="1"/>
    <col min="7944" max="7944" width="23" customWidth="1"/>
    <col min="7945" max="7945" width="35.28515625" bestFit="1" customWidth="1"/>
    <col min="7946" max="7946" width="0" hidden="1" customWidth="1"/>
    <col min="8193" max="8193" width="31.42578125" customWidth="1"/>
    <col min="8194" max="8194" width="4.85546875" customWidth="1"/>
    <col min="8195" max="8195" width="29.42578125" customWidth="1"/>
    <col min="8196" max="8196" width="21.28515625" customWidth="1"/>
    <col min="8197" max="8197" width="22.140625" customWidth="1"/>
    <col min="8198" max="8198" width="20.5703125" customWidth="1"/>
    <col min="8199" max="8199" width="28.7109375" customWidth="1"/>
    <col min="8200" max="8200" width="23" customWidth="1"/>
    <col min="8201" max="8201" width="35.28515625" bestFit="1" customWidth="1"/>
    <col min="8202" max="8202" width="0" hidden="1" customWidth="1"/>
    <col min="8449" max="8449" width="31.42578125" customWidth="1"/>
    <col min="8450" max="8450" width="4.85546875" customWidth="1"/>
    <col min="8451" max="8451" width="29.42578125" customWidth="1"/>
    <col min="8452" max="8452" width="21.28515625" customWidth="1"/>
    <col min="8453" max="8453" width="22.140625" customWidth="1"/>
    <col min="8454" max="8454" width="20.5703125" customWidth="1"/>
    <col min="8455" max="8455" width="28.7109375" customWidth="1"/>
    <col min="8456" max="8456" width="23" customWidth="1"/>
    <col min="8457" max="8457" width="35.28515625" bestFit="1" customWidth="1"/>
    <col min="8458" max="8458" width="0" hidden="1" customWidth="1"/>
    <col min="8705" max="8705" width="31.42578125" customWidth="1"/>
    <col min="8706" max="8706" width="4.85546875" customWidth="1"/>
    <col min="8707" max="8707" width="29.42578125" customWidth="1"/>
    <col min="8708" max="8708" width="21.28515625" customWidth="1"/>
    <col min="8709" max="8709" width="22.140625" customWidth="1"/>
    <col min="8710" max="8710" width="20.5703125" customWidth="1"/>
    <col min="8711" max="8711" width="28.7109375" customWidth="1"/>
    <col min="8712" max="8712" width="23" customWidth="1"/>
    <col min="8713" max="8713" width="35.28515625" bestFit="1" customWidth="1"/>
    <col min="8714" max="8714" width="0" hidden="1" customWidth="1"/>
    <col min="8961" max="8961" width="31.42578125" customWidth="1"/>
    <col min="8962" max="8962" width="4.85546875" customWidth="1"/>
    <col min="8963" max="8963" width="29.42578125" customWidth="1"/>
    <col min="8964" max="8964" width="21.28515625" customWidth="1"/>
    <col min="8965" max="8965" width="22.140625" customWidth="1"/>
    <col min="8966" max="8966" width="20.5703125" customWidth="1"/>
    <col min="8967" max="8967" width="28.7109375" customWidth="1"/>
    <col min="8968" max="8968" width="23" customWidth="1"/>
    <col min="8969" max="8969" width="35.28515625" bestFit="1" customWidth="1"/>
    <col min="8970" max="8970" width="0" hidden="1" customWidth="1"/>
    <col min="9217" max="9217" width="31.42578125" customWidth="1"/>
    <col min="9218" max="9218" width="4.85546875" customWidth="1"/>
    <col min="9219" max="9219" width="29.42578125" customWidth="1"/>
    <col min="9220" max="9220" width="21.28515625" customWidth="1"/>
    <col min="9221" max="9221" width="22.140625" customWidth="1"/>
    <col min="9222" max="9222" width="20.5703125" customWidth="1"/>
    <col min="9223" max="9223" width="28.7109375" customWidth="1"/>
    <col min="9224" max="9224" width="23" customWidth="1"/>
    <col min="9225" max="9225" width="35.28515625" bestFit="1" customWidth="1"/>
    <col min="9226" max="9226" width="0" hidden="1" customWidth="1"/>
    <col min="9473" max="9473" width="31.42578125" customWidth="1"/>
    <col min="9474" max="9474" width="4.85546875" customWidth="1"/>
    <col min="9475" max="9475" width="29.42578125" customWidth="1"/>
    <col min="9476" max="9476" width="21.28515625" customWidth="1"/>
    <col min="9477" max="9477" width="22.140625" customWidth="1"/>
    <col min="9478" max="9478" width="20.5703125" customWidth="1"/>
    <col min="9479" max="9479" width="28.7109375" customWidth="1"/>
    <col min="9480" max="9480" width="23" customWidth="1"/>
    <col min="9481" max="9481" width="35.28515625" bestFit="1" customWidth="1"/>
    <col min="9482" max="9482" width="0" hidden="1" customWidth="1"/>
    <col min="9729" max="9729" width="31.42578125" customWidth="1"/>
    <col min="9730" max="9730" width="4.85546875" customWidth="1"/>
    <col min="9731" max="9731" width="29.42578125" customWidth="1"/>
    <col min="9732" max="9732" width="21.28515625" customWidth="1"/>
    <col min="9733" max="9733" width="22.140625" customWidth="1"/>
    <col min="9734" max="9734" width="20.5703125" customWidth="1"/>
    <col min="9735" max="9735" width="28.7109375" customWidth="1"/>
    <col min="9736" max="9736" width="23" customWidth="1"/>
    <col min="9737" max="9737" width="35.28515625" bestFit="1" customWidth="1"/>
    <col min="9738" max="9738" width="0" hidden="1" customWidth="1"/>
    <col min="9985" max="9985" width="31.42578125" customWidth="1"/>
    <col min="9986" max="9986" width="4.85546875" customWidth="1"/>
    <col min="9987" max="9987" width="29.42578125" customWidth="1"/>
    <col min="9988" max="9988" width="21.28515625" customWidth="1"/>
    <col min="9989" max="9989" width="22.140625" customWidth="1"/>
    <col min="9990" max="9990" width="20.5703125" customWidth="1"/>
    <col min="9991" max="9991" width="28.7109375" customWidth="1"/>
    <col min="9992" max="9992" width="23" customWidth="1"/>
    <col min="9993" max="9993" width="35.28515625" bestFit="1" customWidth="1"/>
    <col min="9994" max="9994" width="0" hidden="1" customWidth="1"/>
    <col min="10241" max="10241" width="31.42578125" customWidth="1"/>
    <col min="10242" max="10242" width="4.85546875" customWidth="1"/>
    <col min="10243" max="10243" width="29.42578125" customWidth="1"/>
    <col min="10244" max="10244" width="21.28515625" customWidth="1"/>
    <col min="10245" max="10245" width="22.140625" customWidth="1"/>
    <col min="10246" max="10246" width="20.5703125" customWidth="1"/>
    <col min="10247" max="10247" width="28.7109375" customWidth="1"/>
    <col min="10248" max="10248" width="23" customWidth="1"/>
    <col min="10249" max="10249" width="35.28515625" bestFit="1" customWidth="1"/>
    <col min="10250" max="10250" width="0" hidden="1" customWidth="1"/>
    <col min="10497" max="10497" width="31.42578125" customWidth="1"/>
    <col min="10498" max="10498" width="4.85546875" customWidth="1"/>
    <col min="10499" max="10499" width="29.42578125" customWidth="1"/>
    <col min="10500" max="10500" width="21.28515625" customWidth="1"/>
    <col min="10501" max="10501" width="22.140625" customWidth="1"/>
    <col min="10502" max="10502" width="20.5703125" customWidth="1"/>
    <col min="10503" max="10503" width="28.7109375" customWidth="1"/>
    <col min="10504" max="10504" width="23" customWidth="1"/>
    <col min="10505" max="10505" width="35.28515625" bestFit="1" customWidth="1"/>
    <col min="10506" max="10506" width="0" hidden="1" customWidth="1"/>
    <col min="10753" max="10753" width="31.42578125" customWidth="1"/>
    <col min="10754" max="10754" width="4.85546875" customWidth="1"/>
    <col min="10755" max="10755" width="29.42578125" customWidth="1"/>
    <col min="10756" max="10756" width="21.28515625" customWidth="1"/>
    <col min="10757" max="10757" width="22.140625" customWidth="1"/>
    <col min="10758" max="10758" width="20.5703125" customWidth="1"/>
    <col min="10759" max="10759" width="28.7109375" customWidth="1"/>
    <col min="10760" max="10760" width="23" customWidth="1"/>
    <col min="10761" max="10761" width="35.28515625" bestFit="1" customWidth="1"/>
    <col min="10762" max="10762" width="0" hidden="1" customWidth="1"/>
    <col min="11009" max="11009" width="31.42578125" customWidth="1"/>
    <col min="11010" max="11010" width="4.85546875" customWidth="1"/>
    <col min="11011" max="11011" width="29.42578125" customWidth="1"/>
    <col min="11012" max="11012" width="21.28515625" customWidth="1"/>
    <col min="11013" max="11013" width="22.140625" customWidth="1"/>
    <col min="11014" max="11014" width="20.5703125" customWidth="1"/>
    <col min="11015" max="11015" width="28.7109375" customWidth="1"/>
    <col min="11016" max="11016" width="23" customWidth="1"/>
    <col min="11017" max="11017" width="35.28515625" bestFit="1" customWidth="1"/>
    <col min="11018" max="11018" width="0" hidden="1" customWidth="1"/>
    <col min="11265" max="11265" width="31.42578125" customWidth="1"/>
    <col min="11266" max="11266" width="4.85546875" customWidth="1"/>
    <col min="11267" max="11267" width="29.42578125" customWidth="1"/>
    <col min="11268" max="11268" width="21.28515625" customWidth="1"/>
    <col min="11269" max="11269" width="22.140625" customWidth="1"/>
    <col min="11270" max="11270" width="20.5703125" customWidth="1"/>
    <col min="11271" max="11271" width="28.7109375" customWidth="1"/>
    <col min="11272" max="11272" width="23" customWidth="1"/>
    <col min="11273" max="11273" width="35.28515625" bestFit="1" customWidth="1"/>
    <col min="11274" max="11274" width="0" hidden="1" customWidth="1"/>
    <col min="11521" max="11521" width="31.42578125" customWidth="1"/>
    <col min="11522" max="11522" width="4.85546875" customWidth="1"/>
    <col min="11523" max="11523" width="29.42578125" customWidth="1"/>
    <col min="11524" max="11524" width="21.28515625" customWidth="1"/>
    <col min="11525" max="11525" width="22.140625" customWidth="1"/>
    <col min="11526" max="11526" width="20.5703125" customWidth="1"/>
    <col min="11527" max="11527" width="28.7109375" customWidth="1"/>
    <col min="11528" max="11528" width="23" customWidth="1"/>
    <col min="11529" max="11529" width="35.28515625" bestFit="1" customWidth="1"/>
    <col min="11530" max="11530" width="0" hidden="1" customWidth="1"/>
    <col min="11777" max="11777" width="31.42578125" customWidth="1"/>
    <col min="11778" max="11778" width="4.85546875" customWidth="1"/>
    <col min="11779" max="11779" width="29.42578125" customWidth="1"/>
    <col min="11780" max="11780" width="21.28515625" customWidth="1"/>
    <col min="11781" max="11781" width="22.140625" customWidth="1"/>
    <col min="11782" max="11782" width="20.5703125" customWidth="1"/>
    <col min="11783" max="11783" width="28.7109375" customWidth="1"/>
    <col min="11784" max="11784" width="23" customWidth="1"/>
    <col min="11785" max="11785" width="35.28515625" bestFit="1" customWidth="1"/>
    <col min="11786" max="11786" width="0" hidden="1" customWidth="1"/>
    <col min="12033" max="12033" width="31.42578125" customWidth="1"/>
    <col min="12034" max="12034" width="4.85546875" customWidth="1"/>
    <col min="12035" max="12035" width="29.42578125" customWidth="1"/>
    <col min="12036" max="12036" width="21.28515625" customWidth="1"/>
    <col min="12037" max="12037" width="22.140625" customWidth="1"/>
    <col min="12038" max="12038" width="20.5703125" customWidth="1"/>
    <col min="12039" max="12039" width="28.7109375" customWidth="1"/>
    <col min="12040" max="12040" width="23" customWidth="1"/>
    <col min="12041" max="12041" width="35.28515625" bestFit="1" customWidth="1"/>
    <col min="12042" max="12042" width="0" hidden="1" customWidth="1"/>
    <col min="12289" max="12289" width="31.42578125" customWidth="1"/>
    <col min="12290" max="12290" width="4.85546875" customWidth="1"/>
    <col min="12291" max="12291" width="29.42578125" customWidth="1"/>
    <col min="12292" max="12292" width="21.28515625" customWidth="1"/>
    <col min="12293" max="12293" width="22.140625" customWidth="1"/>
    <col min="12294" max="12294" width="20.5703125" customWidth="1"/>
    <col min="12295" max="12295" width="28.7109375" customWidth="1"/>
    <col min="12296" max="12296" width="23" customWidth="1"/>
    <col min="12297" max="12297" width="35.28515625" bestFit="1" customWidth="1"/>
    <col min="12298" max="12298" width="0" hidden="1" customWidth="1"/>
    <col min="12545" max="12545" width="31.42578125" customWidth="1"/>
    <col min="12546" max="12546" width="4.85546875" customWidth="1"/>
    <col min="12547" max="12547" width="29.42578125" customWidth="1"/>
    <col min="12548" max="12548" width="21.28515625" customWidth="1"/>
    <col min="12549" max="12549" width="22.140625" customWidth="1"/>
    <col min="12550" max="12550" width="20.5703125" customWidth="1"/>
    <col min="12551" max="12551" width="28.7109375" customWidth="1"/>
    <col min="12552" max="12552" width="23" customWidth="1"/>
    <col min="12553" max="12553" width="35.28515625" bestFit="1" customWidth="1"/>
    <col min="12554" max="12554" width="0" hidden="1" customWidth="1"/>
    <col min="12801" max="12801" width="31.42578125" customWidth="1"/>
    <col min="12802" max="12802" width="4.85546875" customWidth="1"/>
    <col min="12803" max="12803" width="29.42578125" customWidth="1"/>
    <col min="12804" max="12804" width="21.28515625" customWidth="1"/>
    <col min="12805" max="12805" width="22.140625" customWidth="1"/>
    <col min="12806" max="12806" width="20.5703125" customWidth="1"/>
    <col min="12807" max="12807" width="28.7109375" customWidth="1"/>
    <col min="12808" max="12808" width="23" customWidth="1"/>
    <col min="12809" max="12809" width="35.28515625" bestFit="1" customWidth="1"/>
    <col min="12810" max="12810" width="0" hidden="1" customWidth="1"/>
    <col min="13057" max="13057" width="31.42578125" customWidth="1"/>
    <col min="13058" max="13058" width="4.85546875" customWidth="1"/>
    <col min="13059" max="13059" width="29.42578125" customWidth="1"/>
    <col min="13060" max="13060" width="21.28515625" customWidth="1"/>
    <col min="13061" max="13061" width="22.140625" customWidth="1"/>
    <col min="13062" max="13062" width="20.5703125" customWidth="1"/>
    <col min="13063" max="13063" width="28.7109375" customWidth="1"/>
    <col min="13064" max="13064" width="23" customWidth="1"/>
    <col min="13065" max="13065" width="35.28515625" bestFit="1" customWidth="1"/>
    <col min="13066" max="13066" width="0" hidden="1" customWidth="1"/>
    <col min="13313" max="13313" width="31.42578125" customWidth="1"/>
    <col min="13314" max="13314" width="4.85546875" customWidth="1"/>
    <col min="13315" max="13315" width="29.42578125" customWidth="1"/>
    <col min="13316" max="13316" width="21.28515625" customWidth="1"/>
    <col min="13317" max="13317" width="22.140625" customWidth="1"/>
    <col min="13318" max="13318" width="20.5703125" customWidth="1"/>
    <col min="13319" max="13319" width="28.7109375" customWidth="1"/>
    <col min="13320" max="13320" width="23" customWidth="1"/>
    <col min="13321" max="13321" width="35.28515625" bestFit="1" customWidth="1"/>
    <col min="13322" max="13322" width="0" hidden="1" customWidth="1"/>
    <col min="13569" max="13569" width="31.42578125" customWidth="1"/>
    <col min="13570" max="13570" width="4.85546875" customWidth="1"/>
    <col min="13571" max="13571" width="29.42578125" customWidth="1"/>
    <col min="13572" max="13572" width="21.28515625" customWidth="1"/>
    <col min="13573" max="13573" width="22.140625" customWidth="1"/>
    <col min="13574" max="13574" width="20.5703125" customWidth="1"/>
    <col min="13575" max="13575" width="28.7109375" customWidth="1"/>
    <col min="13576" max="13576" width="23" customWidth="1"/>
    <col min="13577" max="13577" width="35.28515625" bestFit="1" customWidth="1"/>
    <col min="13578" max="13578" width="0" hidden="1" customWidth="1"/>
    <col min="13825" max="13825" width="31.42578125" customWidth="1"/>
    <col min="13826" max="13826" width="4.85546875" customWidth="1"/>
    <col min="13827" max="13827" width="29.42578125" customWidth="1"/>
    <col min="13828" max="13828" width="21.28515625" customWidth="1"/>
    <col min="13829" max="13829" width="22.140625" customWidth="1"/>
    <col min="13830" max="13830" width="20.5703125" customWidth="1"/>
    <col min="13831" max="13831" width="28.7109375" customWidth="1"/>
    <col min="13832" max="13832" width="23" customWidth="1"/>
    <col min="13833" max="13833" width="35.28515625" bestFit="1" customWidth="1"/>
    <col min="13834" max="13834" width="0" hidden="1" customWidth="1"/>
    <col min="14081" max="14081" width="31.42578125" customWidth="1"/>
    <col min="14082" max="14082" width="4.85546875" customWidth="1"/>
    <col min="14083" max="14083" width="29.42578125" customWidth="1"/>
    <col min="14084" max="14084" width="21.28515625" customWidth="1"/>
    <col min="14085" max="14085" width="22.140625" customWidth="1"/>
    <col min="14086" max="14086" width="20.5703125" customWidth="1"/>
    <col min="14087" max="14087" width="28.7109375" customWidth="1"/>
    <col min="14088" max="14088" width="23" customWidth="1"/>
    <col min="14089" max="14089" width="35.28515625" bestFit="1" customWidth="1"/>
    <col min="14090" max="14090" width="0" hidden="1" customWidth="1"/>
    <col min="14337" max="14337" width="31.42578125" customWidth="1"/>
    <col min="14338" max="14338" width="4.85546875" customWidth="1"/>
    <col min="14339" max="14339" width="29.42578125" customWidth="1"/>
    <col min="14340" max="14340" width="21.28515625" customWidth="1"/>
    <col min="14341" max="14341" width="22.140625" customWidth="1"/>
    <col min="14342" max="14342" width="20.5703125" customWidth="1"/>
    <col min="14343" max="14343" width="28.7109375" customWidth="1"/>
    <col min="14344" max="14344" width="23" customWidth="1"/>
    <col min="14345" max="14345" width="35.28515625" bestFit="1" customWidth="1"/>
    <col min="14346" max="14346" width="0" hidden="1" customWidth="1"/>
    <col min="14593" max="14593" width="31.42578125" customWidth="1"/>
    <col min="14594" max="14594" width="4.85546875" customWidth="1"/>
    <col min="14595" max="14595" width="29.42578125" customWidth="1"/>
    <col min="14596" max="14596" width="21.28515625" customWidth="1"/>
    <col min="14597" max="14597" width="22.140625" customWidth="1"/>
    <col min="14598" max="14598" width="20.5703125" customWidth="1"/>
    <col min="14599" max="14599" width="28.7109375" customWidth="1"/>
    <col min="14600" max="14600" width="23" customWidth="1"/>
    <col min="14601" max="14601" width="35.28515625" bestFit="1" customWidth="1"/>
    <col min="14602" max="14602" width="0" hidden="1" customWidth="1"/>
    <col min="14849" max="14849" width="31.42578125" customWidth="1"/>
    <col min="14850" max="14850" width="4.85546875" customWidth="1"/>
    <col min="14851" max="14851" width="29.42578125" customWidth="1"/>
    <col min="14852" max="14852" width="21.28515625" customWidth="1"/>
    <col min="14853" max="14853" width="22.140625" customWidth="1"/>
    <col min="14854" max="14854" width="20.5703125" customWidth="1"/>
    <col min="14855" max="14855" width="28.7109375" customWidth="1"/>
    <col min="14856" max="14856" width="23" customWidth="1"/>
    <col min="14857" max="14857" width="35.28515625" bestFit="1" customWidth="1"/>
    <col min="14858" max="14858" width="0" hidden="1" customWidth="1"/>
    <col min="15105" max="15105" width="31.42578125" customWidth="1"/>
    <col min="15106" max="15106" width="4.85546875" customWidth="1"/>
    <col min="15107" max="15107" width="29.42578125" customWidth="1"/>
    <col min="15108" max="15108" width="21.28515625" customWidth="1"/>
    <col min="15109" max="15109" width="22.140625" customWidth="1"/>
    <col min="15110" max="15110" width="20.5703125" customWidth="1"/>
    <col min="15111" max="15111" width="28.7109375" customWidth="1"/>
    <col min="15112" max="15112" width="23" customWidth="1"/>
    <col min="15113" max="15113" width="35.28515625" bestFit="1" customWidth="1"/>
    <col min="15114" max="15114" width="0" hidden="1" customWidth="1"/>
    <col min="15361" max="15361" width="31.42578125" customWidth="1"/>
    <col min="15362" max="15362" width="4.85546875" customWidth="1"/>
    <col min="15363" max="15363" width="29.42578125" customWidth="1"/>
    <col min="15364" max="15364" width="21.28515625" customWidth="1"/>
    <col min="15365" max="15365" width="22.140625" customWidth="1"/>
    <col min="15366" max="15366" width="20.5703125" customWidth="1"/>
    <col min="15367" max="15367" width="28.7109375" customWidth="1"/>
    <col min="15368" max="15368" width="23" customWidth="1"/>
    <col min="15369" max="15369" width="35.28515625" bestFit="1" customWidth="1"/>
    <col min="15370" max="15370" width="0" hidden="1" customWidth="1"/>
    <col min="15617" max="15617" width="31.42578125" customWidth="1"/>
    <col min="15618" max="15618" width="4.85546875" customWidth="1"/>
    <col min="15619" max="15619" width="29.42578125" customWidth="1"/>
    <col min="15620" max="15620" width="21.28515625" customWidth="1"/>
    <col min="15621" max="15621" width="22.140625" customWidth="1"/>
    <col min="15622" max="15622" width="20.5703125" customWidth="1"/>
    <col min="15623" max="15623" width="28.7109375" customWidth="1"/>
    <col min="15624" max="15624" width="23" customWidth="1"/>
    <col min="15625" max="15625" width="35.28515625" bestFit="1" customWidth="1"/>
    <col min="15626" max="15626" width="0" hidden="1" customWidth="1"/>
    <col min="15873" max="15873" width="31.42578125" customWidth="1"/>
    <col min="15874" max="15874" width="4.85546875" customWidth="1"/>
    <col min="15875" max="15875" width="29.42578125" customWidth="1"/>
    <col min="15876" max="15876" width="21.28515625" customWidth="1"/>
    <col min="15877" max="15877" width="22.140625" customWidth="1"/>
    <col min="15878" max="15878" width="20.5703125" customWidth="1"/>
    <col min="15879" max="15879" width="28.7109375" customWidth="1"/>
    <col min="15880" max="15880" width="23" customWidth="1"/>
    <col min="15881" max="15881" width="35.28515625" bestFit="1" customWidth="1"/>
    <col min="15882" max="15882" width="0" hidden="1" customWidth="1"/>
    <col min="16129" max="16129" width="31.42578125" customWidth="1"/>
    <col min="16130" max="16130" width="4.85546875" customWidth="1"/>
    <col min="16131" max="16131" width="29.42578125" customWidth="1"/>
    <col min="16132" max="16132" width="21.28515625" customWidth="1"/>
    <col min="16133" max="16133" width="22.140625" customWidth="1"/>
    <col min="16134" max="16134" width="20.5703125" customWidth="1"/>
    <col min="16135" max="16135" width="28.7109375" customWidth="1"/>
    <col min="16136" max="16136" width="23" customWidth="1"/>
    <col min="16137" max="16137" width="35.28515625" bestFit="1" customWidth="1"/>
    <col min="16138" max="16138" width="0" hidden="1" customWidth="1"/>
  </cols>
  <sheetData>
    <row r="1" spans="1:10" s="174" customFormat="1">
      <c r="A1" s="173"/>
      <c r="B1" s="617" t="s">
        <v>34</v>
      </c>
      <c r="C1" s="617"/>
      <c r="D1" s="617"/>
      <c r="E1" s="617"/>
      <c r="F1" s="617"/>
      <c r="G1" s="662" t="s">
        <v>497</v>
      </c>
      <c r="H1" s="662"/>
    </row>
    <row r="2" spans="1:10" s="174" customFormat="1">
      <c r="A2" s="175"/>
      <c r="B2" s="617"/>
      <c r="C2" s="617"/>
      <c r="D2" s="617"/>
      <c r="E2" s="617"/>
      <c r="F2" s="617"/>
      <c r="G2" s="662" t="s">
        <v>498</v>
      </c>
      <c r="H2" s="662"/>
    </row>
    <row r="3" spans="1:10" s="174" customFormat="1" ht="14.25">
      <c r="A3" s="175"/>
      <c r="B3" s="617" t="s">
        <v>35</v>
      </c>
      <c r="C3" s="617"/>
      <c r="D3" s="617"/>
      <c r="E3" s="617"/>
      <c r="F3" s="617"/>
      <c r="G3" s="663" t="s">
        <v>499</v>
      </c>
      <c r="H3" s="663"/>
    </row>
    <row r="4" spans="1:10" s="174" customFormat="1" thickBot="1">
      <c r="A4" s="176"/>
      <c r="B4" s="617"/>
      <c r="C4" s="617"/>
      <c r="D4" s="617"/>
      <c r="E4" s="617"/>
      <c r="F4" s="617"/>
      <c r="G4" s="663"/>
      <c r="H4" s="663"/>
    </row>
    <row r="5" spans="1:10" ht="19.5" thickBot="1">
      <c r="A5" s="664" t="s">
        <v>500</v>
      </c>
      <c r="B5" s="665"/>
      <c r="C5" s="665"/>
      <c r="D5" s="665"/>
      <c r="E5" s="665"/>
      <c r="F5" s="665"/>
      <c r="G5" s="665"/>
      <c r="H5" s="665"/>
    </row>
    <row r="6" spans="1:10" ht="37.5" thickTop="1" thickBot="1">
      <c r="A6" s="177" t="s">
        <v>0</v>
      </c>
      <c r="B6" s="666" t="s">
        <v>501</v>
      </c>
      <c r="C6" s="667"/>
      <c r="D6" s="178" t="s">
        <v>1</v>
      </c>
      <c r="E6" s="178" t="s">
        <v>42</v>
      </c>
      <c r="F6" s="178" t="s">
        <v>2</v>
      </c>
      <c r="G6" s="178" t="s">
        <v>502</v>
      </c>
      <c r="H6" s="179" t="s">
        <v>503</v>
      </c>
    </row>
    <row r="7" spans="1:10" ht="75.75" customHeight="1" thickBot="1">
      <c r="A7" s="668" t="s">
        <v>504</v>
      </c>
      <c r="B7" s="180" t="s">
        <v>3</v>
      </c>
      <c r="C7" s="181" t="s">
        <v>505</v>
      </c>
      <c r="D7" s="181" t="s">
        <v>506</v>
      </c>
      <c r="E7" s="181" t="s">
        <v>46</v>
      </c>
      <c r="F7" s="182">
        <v>43951</v>
      </c>
      <c r="G7" s="183"/>
      <c r="H7" s="184"/>
      <c r="I7" s="185"/>
      <c r="J7" s="186" t="s">
        <v>507</v>
      </c>
    </row>
    <row r="8" spans="1:10" ht="60.75" customHeight="1" thickBot="1">
      <c r="A8" s="669"/>
      <c r="B8" s="180" t="s">
        <v>4</v>
      </c>
      <c r="C8" s="181" t="s">
        <v>508</v>
      </c>
      <c r="D8" s="181" t="s">
        <v>509</v>
      </c>
      <c r="E8" s="181" t="s">
        <v>46</v>
      </c>
      <c r="F8" s="187" t="s">
        <v>808</v>
      </c>
      <c r="G8" s="183"/>
      <c r="H8" s="188"/>
      <c r="I8" s="189"/>
      <c r="J8" s="186"/>
    </row>
    <row r="9" spans="1:10" ht="102.75" customHeight="1" thickBot="1">
      <c r="A9" s="669"/>
      <c r="B9" s="180" t="s">
        <v>510</v>
      </c>
      <c r="C9" s="181" t="s">
        <v>511</v>
      </c>
      <c r="D9" s="181" t="s">
        <v>512</v>
      </c>
      <c r="E9" s="181" t="s">
        <v>513</v>
      </c>
      <c r="F9" s="187" t="s">
        <v>514</v>
      </c>
      <c r="G9" s="183"/>
      <c r="H9" s="188"/>
      <c r="I9" s="190"/>
      <c r="J9" s="191" t="s">
        <v>515</v>
      </c>
    </row>
    <row r="10" spans="1:10" ht="87.75" customHeight="1" thickBot="1">
      <c r="A10" s="668" t="s">
        <v>517</v>
      </c>
      <c r="B10" s="180" t="s">
        <v>5</v>
      </c>
      <c r="C10" s="192" t="s">
        <v>518</v>
      </c>
      <c r="D10" s="192" t="s">
        <v>519</v>
      </c>
      <c r="E10" s="192" t="s">
        <v>520</v>
      </c>
      <c r="F10" s="193" t="s">
        <v>521</v>
      </c>
      <c r="G10" s="194"/>
      <c r="H10" s="195"/>
      <c r="I10" s="196"/>
      <c r="J10" s="197" t="s">
        <v>507</v>
      </c>
    </row>
    <row r="11" spans="1:10">
      <c r="A11" s="669"/>
      <c r="B11" s="671" t="s">
        <v>6</v>
      </c>
      <c r="C11" s="659" t="s">
        <v>522</v>
      </c>
      <c r="D11" s="659" t="s">
        <v>523</v>
      </c>
      <c r="E11" s="659" t="s">
        <v>524</v>
      </c>
      <c r="F11" s="674">
        <v>44196</v>
      </c>
      <c r="G11" s="659"/>
      <c r="H11" s="677"/>
      <c r="I11" s="198"/>
      <c r="J11" s="197"/>
    </row>
    <row r="12" spans="1:10">
      <c r="A12" s="669"/>
      <c r="B12" s="672"/>
      <c r="C12" s="660"/>
      <c r="D12" s="660"/>
      <c r="E12" s="660"/>
      <c r="F12" s="675"/>
      <c r="G12" s="660"/>
      <c r="H12" s="678"/>
      <c r="I12" s="150"/>
    </row>
    <row r="13" spans="1:10" ht="52.5" customHeight="1" thickBot="1">
      <c r="A13" s="669"/>
      <c r="B13" s="673"/>
      <c r="C13" s="661"/>
      <c r="D13" s="661"/>
      <c r="E13" s="661"/>
      <c r="F13" s="676"/>
      <c r="G13" s="661"/>
      <c r="H13" s="679"/>
      <c r="I13" s="150"/>
      <c r="J13" t="s">
        <v>507</v>
      </c>
    </row>
    <row r="14" spans="1:10">
      <c r="A14" s="669"/>
      <c r="B14" s="671" t="s">
        <v>7</v>
      </c>
      <c r="C14" s="659" t="s">
        <v>525</v>
      </c>
      <c r="D14" s="659" t="s">
        <v>509</v>
      </c>
      <c r="E14" s="659" t="s">
        <v>526</v>
      </c>
      <c r="F14" s="674">
        <v>44196</v>
      </c>
      <c r="G14" s="680"/>
      <c r="H14" s="199"/>
      <c r="I14" s="150"/>
    </row>
    <row r="15" spans="1:10">
      <c r="A15" s="669"/>
      <c r="B15" s="672"/>
      <c r="C15" s="660"/>
      <c r="D15" s="660"/>
      <c r="E15" s="660"/>
      <c r="F15" s="675"/>
      <c r="G15" s="681"/>
      <c r="H15" s="199"/>
      <c r="I15" s="150"/>
    </row>
    <row r="16" spans="1:10" hidden="1">
      <c r="A16" s="669"/>
      <c r="B16" s="672"/>
      <c r="C16" s="660"/>
      <c r="D16" s="660"/>
      <c r="E16" s="660"/>
      <c r="F16" s="675"/>
      <c r="G16" s="681"/>
      <c r="H16" s="199"/>
      <c r="I16" s="150"/>
    </row>
    <row r="17" spans="1:10" ht="42" customHeight="1" thickBot="1">
      <c r="A17" s="669"/>
      <c r="B17" s="673"/>
      <c r="C17" s="661"/>
      <c r="D17" s="661"/>
      <c r="E17" s="661"/>
      <c r="F17" s="676"/>
      <c r="G17" s="682"/>
      <c r="H17" s="199"/>
      <c r="I17" s="150"/>
    </row>
    <row r="18" spans="1:10">
      <c r="A18" s="669"/>
      <c r="B18" s="671" t="s">
        <v>527</v>
      </c>
      <c r="C18" s="659" t="s">
        <v>528</v>
      </c>
      <c r="D18" s="659" t="s">
        <v>529</v>
      </c>
      <c r="E18" s="685" t="s">
        <v>530</v>
      </c>
      <c r="F18" s="674">
        <v>44196</v>
      </c>
      <c r="G18" s="659"/>
      <c r="H18" s="677"/>
      <c r="I18" s="150"/>
      <c r="J18" s="688" t="s">
        <v>531</v>
      </c>
    </row>
    <row r="19" spans="1:10">
      <c r="A19" s="669"/>
      <c r="B19" s="672"/>
      <c r="C19" s="660"/>
      <c r="D19" s="660"/>
      <c r="E19" s="686"/>
      <c r="F19" s="675"/>
      <c r="G19" s="660"/>
      <c r="H19" s="678"/>
      <c r="I19" s="150"/>
      <c r="J19" s="688"/>
    </row>
    <row r="20" spans="1:10">
      <c r="A20" s="669"/>
      <c r="B20" s="672"/>
      <c r="C20" s="660"/>
      <c r="D20" s="660"/>
      <c r="E20" s="686"/>
      <c r="F20" s="675"/>
      <c r="G20" s="660"/>
      <c r="H20" s="678"/>
      <c r="I20" s="150"/>
      <c r="J20" s="688"/>
    </row>
    <row r="21" spans="1:10" ht="48.75" customHeight="1" thickBot="1">
      <c r="A21" s="670"/>
      <c r="B21" s="673"/>
      <c r="C21" s="661"/>
      <c r="D21" s="661"/>
      <c r="E21" s="687"/>
      <c r="F21" s="676"/>
      <c r="G21" s="661"/>
      <c r="H21" s="679"/>
      <c r="I21" s="150"/>
      <c r="J21" s="689"/>
    </row>
    <row r="22" spans="1:10">
      <c r="A22" s="668" t="s">
        <v>532</v>
      </c>
      <c r="B22" s="683" t="s">
        <v>8</v>
      </c>
      <c r="C22" s="659" t="s">
        <v>533</v>
      </c>
      <c r="D22" s="659" t="s">
        <v>534</v>
      </c>
      <c r="E22" s="659" t="s">
        <v>535</v>
      </c>
      <c r="F22" s="674">
        <v>44196</v>
      </c>
      <c r="G22" s="659"/>
      <c r="H22" s="677"/>
      <c r="I22" s="150"/>
      <c r="J22" s="697" t="s">
        <v>46</v>
      </c>
    </row>
    <row r="23" spans="1:10" ht="49.5" customHeight="1" thickBot="1">
      <c r="A23" s="669"/>
      <c r="B23" s="684"/>
      <c r="C23" s="661"/>
      <c r="D23" s="661"/>
      <c r="E23" s="661"/>
      <c r="F23" s="676"/>
      <c r="G23" s="661"/>
      <c r="H23" s="679"/>
      <c r="I23" s="150"/>
      <c r="J23" s="698"/>
    </row>
    <row r="24" spans="1:10" ht="51.75" thickBot="1">
      <c r="A24" s="669"/>
      <c r="B24" s="200" t="s">
        <v>17</v>
      </c>
      <c r="C24" s="181" t="s">
        <v>536</v>
      </c>
      <c r="D24" s="181" t="s">
        <v>537</v>
      </c>
      <c r="E24" s="181" t="s">
        <v>538</v>
      </c>
      <c r="F24" s="201">
        <v>44196</v>
      </c>
      <c r="G24" s="194"/>
      <c r="H24" s="195"/>
      <c r="I24" s="150"/>
      <c r="J24" s="202" t="s">
        <v>46</v>
      </c>
    </row>
    <row r="25" spans="1:10" ht="77.25" thickBot="1">
      <c r="A25" s="668" t="s">
        <v>539</v>
      </c>
      <c r="B25" s="203" t="s">
        <v>9</v>
      </c>
      <c r="C25" s="181" t="s">
        <v>540</v>
      </c>
      <c r="D25" s="181" t="s">
        <v>541</v>
      </c>
      <c r="E25" s="181" t="s">
        <v>542</v>
      </c>
      <c r="F25" s="204" t="s">
        <v>543</v>
      </c>
      <c r="G25" s="194"/>
      <c r="H25" s="195"/>
      <c r="I25" s="150"/>
      <c r="J25" s="197" t="s">
        <v>544</v>
      </c>
    </row>
    <row r="26" spans="1:10">
      <c r="A26" s="669"/>
      <c r="B26" s="671" t="s">
        <v>10</v>
      </c>
      <c r="C26" s="659" t="s">
        <v>545</v>
      </c>
      <c r="D26" s="659" t="s">
        <v>546</v>
      </c>
      <c r="E26" s="659" t="s">
        <v>542</v>
      </c>
      <c r="F26" s="699" t="s">
        <v>547</v>
      </c>
      <c r="G26" s="659"/>
      <c r="H26" s="677"/>
      <c r="I26" s="150"/>
      <c r="J26" s="694" t="s">
        <v>548</v>
      </c>
    </row>
    <row r="27" spans="1:10" ht="15" customHeight="1">
      <c r="A27" s="669"/>
      <c r="B27" s="672"/>
      <c r="C27" s="660"/>
      <c r="D27" s="660"/>
      <c r="E27" s="660"/>
      <c r="F27" s="700"/>
      <c r="G27" s="660"/>
      <c r="H27" s="678"/>
      <c r="I27" s="150"/>
      <c r="J27" s="695"/>
    </row>
    <row r="28" spans="1:10" ht="50.25" customHeight="1" thickBot="1">
      <c r="A28" s="690"/>
      <c r="B28" s="691"/>
      <c r="C28" s="692"/>
      <c r="D28" s="692"/>
      <c r="E28" s="692"/>
      <c r="F28" s="701"/>
      <c r="G28" s="692"/>
      <c r="H28" s="693"/>
      <c r="I28" s="150"/>
      <c r="J28" s="696"/>
    </row>
    <row r="29" spans="1:10" ht="16.5" thickTop="1">
      <c r="A29" s="205"/>
    </row>
    <row r="30" spans="1:10" ht="15.75">
      <c r="A30" s="205"/>
    </row>
    <row r="31" spans="1:10" ht="23.25">
      <c r="A31" s="206"/>
    </row>
    <row r="32" spans="1:10" ht="23.25">
      <c r="A32" s="206"/>
    </row>
    <row r="33" spans="1:1" ht="23.25">
      <c r="A33" s="206"/>
    </row>
    <row r="34" spans="1:1" ht="15.75">
      <c r="A34" s="207"/>
    </row>
    <row r="35" spans="1:1" ht="15.75">
      <c r="A35" s="207"/>
    </row>
    <row r="36" spans="1:1">
      <c r="A36" s="208"/>
    </row>
    <row r="37" spans="1:1">
      <c r="A37" s="208"/>
    </row>
    <row r="38" spans="1:1">
      <c r="A38" s="208"/>
    </row>
    <row r="39" spans="1:1">
      <c r="A39" s="208"/>
    </row>
  </sheetData>
  <mergeCells count="48">
    <mergeCell ref="G26:G28"/>
    <mergeCell ref="H26:H28"/>
    <mergeCell ref="J26:J28"/>
    <mergeCell ref="F22:F23"/>
    <mergeCell ref="G22:G23"/>
    <mergeCell ref="H22:H23"/>
    <mergeCell ref="J22:J23"/>
    <mergeCell ref="F26:F28"/>
    <mergeCell ref="A25:A28"/>
    <mergeCell ref="B26:B28"/>
    <mergeCell ref="C26:C28"/>
    <mergeCell ref="D26:D28"/>
    <mergeCell ref="E26:E28"/>
    <mergeCell ref="E18:E21"/>
    <mergeCell ref="F18:F21"/>
    <mergeCell ref="G18:G21"/>
    <mergeCell ref="H18:H21"/>
    <mergeCell ref="J18:J21"/>
    <mergeCell ref="A22:A24"/>
    <mergeCell ref="B22:B23"/>
    <mergeCell ref="C22:C23"/>
    <mergeCell ref="D22:D23"/>
    <mergeCell ref="E22:E23"/>
    <mergeCell ref="G11:G13"/>
    <mergeCell ref="H11:H13"/>
    <mergeCell ref="B14:B17"/>
    <mergeCell ref="C14:C17"/>
    <mergeCell ref="D14:D17"/>
    <mergeCell ref="E14:E17"/>
    <mergeCell ref="F14:F17"/>
    <mergeCell ref="G14:G17"/>
    <mergeCell ref="D11:D13"/>
    <mergeCell ref="D18:D21"/>
    <mergeCell ref="B1:F2"/>
    <mergeCell ref="G1:H1"/>
    <mergeCell ref="G2:H2"/>
    <mergeCell ref="B3:F4"/>
    <mergeCell ref="G3:H4"/>
    <mergeCell ref="A5:H5"/>
    <mergeCell ref="B6:C6"/>
    <mergeCell ref="A7:A9"/>
    <mergeCell ref="A10:A21"/>
    <mergeCell ref="B11:B13"/>
    <mergeCell ref="C11:C13"/>
    <mergeCell ref="B18:B21"/>
    <mergeCell ref="C18:C21"/>
    <mergeCell ref="E11:E13"/>
    <mergeCell ref="F11:F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
  <sheetViews>
    <sheetView topLeftCell="A10" zoomScale="57" zoomScaleNormal="57" workbookViewId="0">
      <selection activeCell="E8" sqref="E8"/>
    </sheetView>
  </sheetViews>
  <sheetFormatPr baseColWidth="10" defaultRowHeight="15"/>
  <cols>
    <col min="1" max="1" width="31" customWidth="1"/>
    <col min="2" max="2" width="5.140625" bestFit="1" customWidth="1"/>
    <col min="3" max="3" width="51.7109375" customWidth="1"/>
    <col min="4" max="4" width="39.5703125" customWidth="1"/>
    <col min="5" max="5" width="20.85546875" customWidth="1"/>
    <col min="6" max="6" width="43.85546875" customWidth="1"/>
    <col min="7" max="7" width="19.140625" customWidth="1"/>
    <col min="8" max="8" width="26" customWidth="1"/>
    <col min="257" max="257" width="31" customWidth="1"/>
    <col min="258" max="258" width="5.140625" bestFit="1" customWidth="1"/>
    <col min="259" max="259" width="51.7109375" customWidth="1"/>
    <col min="260" max="260" width="31.5703125" customWidth="1"/>
    <col min="261" max="261" width="20.85546875" customWidth="1"/>
    <col min="262" max="262" width="41.140625" customWidth="1"/>
    <col min="263" max="263" width="19.140625" customWidth="1"/>
    <col min="264" max="264" width="26" customWidth="1"/>
    <col min="513" max="513" width="31" customWidth="1"/>
    <col min="514" max="514" width="5.140625" bestFit="1" customWidth="1"/>
    <col min="515" max="515" width="51.7109375" customWidth="1"/>
    <col min="516" max="516" width="31.5703125" customWidth="1"/>
    <col min="517" max="517" width="20.85546875" customWidth="1"/>
    <col min="518" max="518" width="41.140625" customWidth="1"/>
    <col min="519" max="519" width="19.140625" customWidth="1"/>
    <col min="520" max="520" width="26" customWidth="1"/>
    <col min="769" max="769" width="31" customWidth="1"/>
    <col min="770" max="770" width="5.140625" bestFit="1" customWidth="1"/>
    <col min="771" max="771" width="51.7109375" customWidth="1"/>
    <col min="772" max="772" width="31.5703125" customWidth="1"/>
    <col min="773" max="773" width="20.85546875" customWidth="1"/>
    <col min="774" max="774" width="41.140625" customWidth="1"/>
    <col min="775" max="775" width="19.140625" customWidth="1"/>
    <col min="776" max="776" width="26" customWidth="1"/>
    <col min="1025" max="1025" width="31" customWidth="1"/>
    <col min="1026" max="1026" width="5.140625" bestFit="1" customWidth="1"/>
    <col min="1027" max="1027" width="51.7109375" customWidth="1"/>
    <col min="1028" max="1028" width="31.5703125" customWidth="1"/>
    <col min="1029" max="1029" width="20.85546875" customWidth="1"/>
    <col min="1030" max="1030" width="41.140625" customWidth="1"/>
    <col min="1031" max="1031" width="19.140625" customWidth="1"/>
    <col min="1032" max="1032" width="26" customWidth="1"/>
    <col min="1281" max="1281" width="31" customWidth="1"/>
    <col min="1282" max="1282" width="5.140625" bestFit="1" customWidth="1"/>
    <col min="1283" max="1283" width="51.7109375" customWidth="1"/>
    <col min="1284" max="1284" width="31.5703125" customWidth="1"/>
    <col min="1285" max="1285" width="20.85546875" customWidth="1"/>
    <col min="1286" max="1286" width="41.140625" customWidth="1"/>
    <col min="1287" max="1287" width="19.140625" customWidth="1"/>
    <col min="1288" max="1288" width="26" customWidth="1"/>
    <col min="1537" max="1537" width="31" customWidth="1"/>
    <col min="1538" max="1538" width="5.140625" bestFit="1" customWidth="1"/>
    <col min="1539" max="1539" width="51.7109375" customWidth="1"/>
    <col min="1540" max="1540" width="31.5703125" customWidth="1"/>
    <col min="1541" max="1541" width="20.85546875" customWidth="1"/>
    <col min="1542" max="1542" width="41.140625" customWidth="1"/>
    <col min="1543" max="1543" width="19.140625" customWidth="1"/>
    <col min="1544" max="1544" width="26" customWidth="1"/>
    <col min="1793" max="1793" width="31" customWidth="1"/>
    <col min="1794" max="1794" width="5.140625" bestFit="1" customWidth="1"/>
    <col min="1795" max="1795" width="51.7109375" customWidth="1"/>
    <col min="1796" max="1796" width="31.5703125" customWidth="1"/>
    <col min="1797" max="1797" width="20.85546875" customWidth="1"/>
    <col min="1798" max="1798" width="41.140625" customWidth="1"/>
    <col min="1799" max="1799" width="19.140625" customWidth="1"/>
    <col min="1800" max="1800" width="26" customWidth="1"/>
    <col min="2049" max="2049" width="31" customWidth="1"/>
    <col min="2050" max="2050" width="5.140625" bestFit="1" customWidth="1"/>
    <col min="2051" max="2051" width="51.7109375" customWidth="1"/>
    <col min="2052" max="2052" width="31.5703125" customWidth="1"/>
    <col min="2053" max="2053" width="20.85546875" customWidth="1"/>
    <col min="2054" max="2054" width="41.140625" customWidth="1"/>
    <col min="2055" max="2055" width="19.140625" customWidth="1"/>
    <col min="2056" max="2056" width="26" customWidth="1"/>
    <col min="2305" max="2305" width="31" customWidth="1"/>
    <col min="2306" max="2306" width="5.140625" bestFit="1" customWidth="1"/>
    <col min="2307" max="2307" width="51.7109375" customWidth="1"/>
    <col min="2308" max="2308" width="31.5703125" customWidth="1"/>
    <col min="2309" max="2309" width="20.85546875" customWidth="1"/>
    <col min="2310" max="2310" width="41.140625" customWidth="1"/>
    <col min="2311" max="2311" width="19.140625" customWidth="1"/>
    <col min="2312" max="2312" width="26" customWidth="1"/>
    <col min="2561" max="2561" width="31" customWidth="1"/>
    <col min="2562" max="2562" width="5.140625" bestFit="1" customWidth="1"/>
    <col min="2563" max="2563" width="51.7109375" customWidth="1"/>
    <col min="2564" max="2564" width="31.5703125" customWidth="1"/>
    <col min="2565" max="2565" width="20.85546875" customWidth="1"/>
    <col min="2566" max="2566" width="41.140625" customWidth="1"/>
    <col min="2567" max="2567" width="19.140625" customWidth="1"/>
    <col min="2568" max="2568" width="26" customWidth="1"/>
    <col min="2817" max="2817" width="31" customWidth="1"/>
    <col min="2818" max="2818" width="5.140625" bestFit="1" customWidth="1"/>
    <col min="2819" max="2819" width="51.7109375" customWidth="1"/>
    <col min="2820" max="2820" width="31.5703125" customWidth="1"/>
    <col min="2821" max="2821" width="20.85546875" customWidth="1"/>
    <col min="2822" max="2822" width="41.140625" customWidth="1"/>
    <col min="2823" max="2823" width="19.140625" customWidth="1"/>
    <col min="2824" max="2824" width="26" customWidth="1"/>
    <col min="3073" max="3073" width="31" customWidth="1"/>
    <col min="3074" max="3074" width="5.140625" bestFit="1" customWidth="1"/>
    <col min="3075" max="3075" width="51.7109375" customWidth="1"/>
    <col min="3076" max="3076" width="31.5703125" customWidth="1"/>
    <col min="3077" max="3077" width="20.85546875" customWidth="1"/>
    <col min="3078" max="3078" width="41.140625" customWidth="1"/>
    <col min="3079" max="3079" width="19.140625" customWidth="1"/>
    <col min="3080" max="3080" width="26" customWidth="1"/>
    <col min="3329" max="3329" width="31" customWidth="1"/>
    <col min="3330" max="3330" width="5.140625" bestFit="1" customWidth="1"/>
    <col min="3331" max="3331" width="51.7109375" customWidth="1"/>
    <col min="3332" max="3332" width="31.5703125" customWidth="1"/>
    <col min="3333" max="3333" width="20.85546875" customWidth="1"/>
    <col min="3334" max="3334" width="41.140625" customWidth="1"/>
    <col min="3335" max="3335" width="19.140625" customWidth="1"/>
    <col min="3336" max="3336" width="26" customWidth="1"/>
    <col min="3585" max="3585" width="31" customWidth="1"/>
    <col min="3586" max="3586" width="5.140625" bestFit="1" customWidth="1"/>
    <col min="3587" max="3587" width="51.7109375" customWidth="1"/>
    <col min="3588" max="3588" width="31.5703125" customWidth="1"/>
    <col min="3589" max="3589" width="20.85546875" customWidth="1"/>
    <col min="3590" max="3590" width="41.140625" customWidth="1"/>
    <col min="3591" max="3591" width="19.140625" customWidth="1"/>
    <col min="3592" max="3592" width="26" customWidth="1"/>
    <col min="3841" max="3841" width="31" customWidth="1"/>
    <col min="3842" max="3842" width="5.140625" bestFit="1" customWidth="1"/>
    <col min="3843" max="3843" width="51.7109375" customWidth="1"/>
    <col min="3844" max="3844" width="31.5703125" customWidth="1"/>
    <col min="3845" max="3845" width="20.85546875" customWidth="1"/>
    <col min="3846" max="3846" width="41.140625" customWidth="1"/>
    <col min="3847" max="3847" width="19.140625" customWidth="1"/>
    <col min="3848" max="3848" width="26" customWidth="1"/>
    <col min="4097" max="4097" width="31" customWidth="1"/>
    <col min="4098" max="4098" width="5.140625" bestFit="1" customWidth="1"/>
    <col min="4099" max="4099" width="51.7109375" customWidth="1"/>
    <col min="4100" max="4100" width="31.5703125" customWidth="1"/>
    <col min="4101" max="4101" width="20.85546875" customWidth="1"/>
    <col min="4102" max="4102" width="41.140625" customWidth="1"/>
    <col min="4103" max="4103" width="19.140625" customWidth="1"/>
    <col min="4104" max="4104" width="26" customWidth="1"/>
    <col min="4353" max="4353" width="31" customWidth="1"/>
    <col min="4354" max="4354" width="5.140625" bestFit="1" customWidth="1"/>
    <col min="4355" max="4355" width="51.7109375" customWidth="1"/>
    <col min="4356" max="4356" width="31.5703125" customWidth="1"/>
    <col min="4357" max="4357" width="20.85546875" customWidth="1"/>
    <col min="4358" max="4358" width="41.140625" customWidth="1"/>
    <col min="4359" max="4359" width="19.140625" customWidth="1"/>
    <col min="4360" max="4360" width="26" customWidth="1"/>
    <col min="4609" max="4609" width="31" customWidth="1"/>
    <col min="4610" max="4610" width="5.140625" bestFit="1" customWidth="1"/>
    <col min="4611" max="4611" width="51.7109375" customWidth="1"/>
    <col min="4612" max="4612" width="31.5703125" customWidth="1"/>
    <col min="4613" max="4613" width="20.85546875" customWidth="1"/>
    <col min="4614" max="4614" width="41.140625" customWidth="1"/>
    <col min="4615" max="4615" width="19.140625" customWidth="1"/>
    <col min="4616" max="4616" width="26" customWidth="1"/>
    <col min="4865" max="4865" width="31" customWidth="1"/>
    <col min="4866" max="4866" width="5.140625" bestFit="1" customWidth="1"/>
    <col min="4867" max="4867" width="51.7109375" customWidth="1"/>
    <col min="4868" max="4868" width="31.5703125" customWidth="1"/>
    <col min="4869" max="4869" width="20.85546875" customWidth="1"/>
    <col min="4870" max="4870" width="41.140625" customWidth="1"/>
    <col min="4871" max="4871" width="19.140625" customWidth="1"/>
    <col min="4872" max="4872" width="26" customWidth="1"/>
    <col min="5121" max="5121" width="31" customWidth="1"/>
    <col min="5122" max="5122" width="5.140625" bestFit="1" customWidth="1"/>
    <col min="5123" max="5123" width="51.7109375" customWidth="1"/>
    <col min="5124" max="5124" width="31.5703125" customWidth="1"/>
    <col min="5125" max="5125" width="20.85546875" customWidth="1"/>
    <col min="5126" max="5126" width="41.140625" customWidth="1"/>
    <col min="5127" max="5127" width="19.140625" customWidth="1"/>
    <col min="5128" max="5128" width="26" customWidth="1"/>
    <col min="5377" max="5377" width="31" customWidth="1"/>
    <col min="5378" max="5378" width="5.140625" bestFit="1" customWidth="1"/>
    <col min="5379" max="5379" width="51.7109375" customWidth="1"/>
    <col min="5380" max="5380" width="31.5703125" customWidth="1"/>
    <col min="5381" max="5381" width="20.85546875" customWidth="1"/>
    <col min="5382" max="5382" width="41.140625" customWidth="1"/>
    <col min="5383" max="5383" width="19.140625" customWidth="1"/>
    <col min="5384" max="5384" width="26" customWidth="1"/>
    <col min="5633" max="5633" width="31" customWidth="1"/>
    <col min="5634" max="5634" width="5.140625" bestFit="1" customWidth="1"/>
    <col min="5635" max="5635" width="51.7109375" customWidth="1"/>
    <col min="5636" max="5636" width="31.5703125" customWidth="1"/>
    <col min="5637" max="5637" width="20.85546875" customWidth="1"/>
    <col min="5638" max="5638" width="41.140625" customWidth="1"/>
    <col min="5639" max="5639" width="19.140625" customWidth="1"/>
    <col min="5640" max="5640" width="26" customWidth="1"/>
    <col min="5889" max="5889" width="31" customWidth="1"/>
    <col min="5890" max="5890" width="5.140625" bestFit="1" customWidth="1"/>
    <col min="5891" max="5891" width="51.7109375" customWidth="1"/>
    <col min="5892" max="5892" width="31.5703125" customWidth="1"/>
    <col min="5893" max="5893" width="20.85546875" customWidth="1"/>
    <col min="5894" max="5894" width="41.140625" customWidth="1"/>
    <col min="5895" max="5895" width="19.140625" customWidth="1"/>
    <col min="5896" max="5896" width="26" customWidth="1"/>
    <col min="6145" max="6145" width="31" customWidth="1"/>
    <col min="6146" max="6146" width="5.140625" bestFit="1" customWidth="1"/>
    <col min="6147" max="6147" width="51.7109375" customWidth="1"/>
    <col min="6148" max="6148" width="31.5703125" customWidth="1"/>
    <col min="6149" max="6149" width="20.85546875" customWidth="1"/>
    <col min="6150" max="6150" width="41.140625" customWidth="1"/>
    <col min="6151" max="6151" width="19.140625" customWidth="1"/>
    <col min="6152" max="6152" width="26" customWidth="1"/>
    <col min="6401" max="6401" width="31" customWidth="1"/>
    <col min="6402" max="6402" width="5.140625" bestFit="1" customWidth="1"/>
    <col min="6403" max="6403" width="51.7109375" customWidth="1"/>
    <col min="6404" max="6404" width="31.5703125" customWidth="1"/>
    <col min="6405" max="6405" width="20.85546875" customWidth="1"/>
    <col min="6406" max="6406" width="41.140625" customWidth="1"/>
    <col min="6407" max="6407" width="19.140625" customWidth="1"/>
    <col min="6408" max="6408" width="26" customWidth="1"/>
    <col min="6657" max="6657" width="31" customWidth="1"/>
    <col min="6658" max="6658" width="5.140625" bestFit="1" customWidth="1"/>
    <col min="6659" max="6659" width="51.7109375" customWidth="1"/>
    <col min="6660" max="6660" width="31.5703125" customWidth="1"/>
    <col min="6661" max="6661" width="20.85546875" customWidth="1"/>
    <col min="6662" max="6662" width="41.140625" customWidth="1"/>
    <col min="6663" max="6663" width="19.140625" customWidth="1"/>
    <col min="6664" max="6664" width="26" customWidth="1"/>
    <col min="6913" max="6913" width="31" customWidth="1"/>
    <col min="6914" max="6914" width="5.140625" bestFit="1" customWidth="1"/>
    <col min="6915" max="6915" width="51.7109375" customWidth="1"/>
    <col min="6916" max="6916" width="31.5703125" customWidth="1"/>
    <col min="6917" max="6917" width="20.85546875" customWidth="1"/>
    <col min="6918" max="6918" width="41.140625" customWidth="1"/>
    <col min="6919" max="6919" width="19.140625" customWidth="1"/>
    <col min="6920" max="6920" width="26" customWidth="1"/>
    <col min="7169" max="7169" width="31" customWidth="1"/>
    <col min="7170" max="7170" width="5.140625" bestFit="1" customWidth="1"/>
    <col min="7171" max="7171" width="51.7109375" customWidth="1"/>
    <col min="7172" max="7172" width="31.5703125" customWidth="1"/>
    <col min="7173" max="7173" width="20.85546875" customWidth="1"/>
    <col min="7174" max="7174" width="41.140625" customWidth="1"/>
    <col min="7175" max="7175" width="19.140625" customWidth="1"/>
    <col min="7176" max="7176" width="26" customWidth="1"/>
    <col min="7425" max="7425" width="31" customWidth="1"/>
    <col min="7426" max="7426" width="5.140625" bestFit="1" customWidth="1"/>
    <col min="7427" max="7427" width="51.7109375" customWidth="1"/>
    <col min="7428" max="7428" width="31.5703125" customWidth="1"/>
    <col min="7429" max="7429" width="20.85546875" customWidth="1"/>
    <col min="7430" max="7430" width="41.140625" customWidth="1"/>
    <col min="7431" max="7431" width="19.140625" customWidth="1"/>
    <col min="7432" max="7432" width="26" customWidth="1"/>
    <col min="7681" max="7681" width="31" customWidth="1"/>
    <col min="7682" max="7682" width="5.140625" bestFit="1" customWidth="1"/>
    <col min="7683" max="7683" width="51.7109375" customWidth="1"/>
    <col min="7684" max="7684" width="31.5703125" customWidth="1"/>
    <col min="7685" max="7685" width="20.85546875" customWidth="1"/>
    <col min="7686" max="7686" width="41.140625" customWidth="1"/>
    <col min="7687" max="7687" width="19.140625" customWidth="1"/>
    <col min="7688" max="7688" width="26" customWidth="1"/>
    <col min="7937" max="7937" width="31" customWidth="1"/>
    <col min="7938" max="7938" width="5.140625" bestFit="1" customWidth="1"/>
    <col min="7939" max="7939" width="51.7109375" customWidth="1"/>
    <col min="7940" max="7940" width="31.5703125" customWidth="1"/>
    <col min="7941" max="7941" width="20.85546875" customWidth="1"/>
    <col min="7942" max="7942" width="41.140625" customWidth="1"/>
    <col min="7943" max="7943" width="19.140625" customWidth="1"/>
    <col min="7944" max="7944" width="26" customWidth="1"/>
    <col min="8193" max="8193" width="31" customWidth="1"/>
    <col min="8194" max="8194" width="5.140625" bestFit="1" customWidth="1"/>
    <col min="8195" max="8195" width="51.7109375" customWidth="1"/>
    <col min="8196" max="8196" width="31.5703125" customWidth="1"/>
    <col min="8197" max="8197" width="20.85546875" customWidth="1"/>
    <col min="8198" max="8198" width="41.140625" customWidth="1"/>
    <col min="8199" max="8199" width="19.140625" customWidth="1"/>
    <col min="8200" max="8200" width="26" customWidth="1"/>
    <col min="8449" max="8449" width="31" customWidth="1"/>
    <col min="8450" max="8450" width="5.140625" bestFit="1" customWidth="1"/>
    <col min="8451" max="8451" width="51.7109375" customWidth="1"/>
    <col min="8452" max="8452" width="31.5703125" customWidth="1"/>
    <col min="8453" max="8453" width="20.85546875" customWidth="1"/>
    <col min="8454" max="8454" width="41.140625" customWidth="1"/>
    <col min="8455" max="8455" width="19.140625" customWidth="1"/>
    <col min="8456" max="8456" width="26" customWidth="1"/>
    <col min="8705" max="8705" width="31" customWidth="1"/>
    <col min="8706" max="8706" width="5.140625" bestFit="1" customWidth="1"/>
    <col min="8707" max="8707" width="51.7109375" customWidth="1"/>
    <col min="8708" max="8708" width="31.5703125" customWidth="1"/>
    <col min="8709" max="8709" width="20.85546875" customWidth="1"/>
    <col min="8710" max="8710" width="41.140625" customWidth="1"/>
    <col min="8711" max="8711" width="19.140625" customWidth="1"/>
    <col min="8712" max="8712" width="26" customWidth="1"/>
    <col min="8961" max="8961" width="31" customWidth="1"/>
    <col min="8962" max="8962" width="5.140625" bestFit="1" customWidth="1"/>
    <col min="8963" max="8963" width="51.7109375" customWidth="1"/>
    <col min="8964" max="8964" width="31.5703125" customWidth="1"/>
    <col min="8965" max="8965" width="20.85546875" customWidth="1"/>
    <col min="8966" max="8966" width="41.140625" customWidth="1"/>
    <col min="8967" max="8967" width="19.140625" customWidth="1"/>
    <col min="8968" max="8968" width="26" customWidth="1"/>
    <col min="9217" max="9217" width="31" customWidth="1"/>
    <col min="9218" max="9218" width="5.140625" bestFit="1" customWidth="1"/>
    <col min="9219" max="9219" width="51.7109375" customWidth="1"/>
    <col min="9220" max="9220" width="31.5703125" customWidth="1"/>
    <col min="9221" max="9221" width="20.85546875" customWidth="1"/>
    <col min="9222" max="9222" width="41.140625" customWidth="1"/>
    <col min="9223" max="9223" width="19.140625" customWidth="1"/>
    <col min="9224" max="9224" width="26" customWidth="1"/>
    <col min="9473" max="9473" width="31" customWidth="1"/>
    <col min="9474" max="9474" width="5.140625" bestFit="1" customWidth="1"/>
    <col min="9475" max="9475" width="51.7109375" customWidth="1"/>
    <col min="9476" max="9476" width="31.5703125" customWidth="1"/>
    <col min="9477" max="9477" width="20.85546875" customWidth="1"/>
    <col min="9478" max="9478" width="41.140625" customWidth="1"/>
    <col min="9479" max="9479" width="19.140625" customWidth="1"/>
    <col min="9480" max="9480" width="26" customWidth="1"/>
    <col min="9729" max="9729" width="31" customWidth="1"/>
    <col min="9730" max="9730" width="5.140625" bestFit="1" customWidth="1"/>
    <col min="9731" max="9731" width="51.7109375" customWidth="1"/>
    <col min="9732" max="9732" width="31.5703125" customWidth="1"/>
    <col min="9733" max="9733" width="20.85546875" customWidth="1"/>
    <col min="9734" max="9734" width="41.140625" customWidth="1"/>
    <col min="9735" max="9735" width="19.140625" customWidth="1"/>
    <col min="9736" max="9736" width="26" customWidth="1"/>
    <col min="9985" max="9985" width="31" customWidth="1"/>
    <col min="9986" max="9986" width="5.140625" bestFit="1" customWidth="1"/>
    <col min="9987" max="9987" width="51.7109375" customWidth="1"/>
    <col min="9988" max="9988" width="31.5703125" customWidth="1"/>
    <col min="9989" max="9989" width="20.85546875" customWidth="1"/>
    <col min="9990" max="9990" width="41.140625" customWidth="1"/>
    <col min="9991" max="9991" width="19.140625" customWidth="1"/>
    <col min="9992" max="9992" width="26" customWidth="1"/>
    <col min="10241" max="10241" width="31" customWidth="1"/>
    <col min="10242" max="10242" width="5.140625" bestFit="1" customWidth="1"/>
    <col min="10243" max="10243" width="51.7109375" customWidth="1"/>
    <col min="10244" max="10244" width="31.5703125" customWidth="1"/>
    <col min="10245" max="10245" width="20.85546875" customWidth="1"/>
    <col min="10246" max="10246" width="41.140625" customWidth="1"/>
    <col min="10247" max="10247" width="19.140625" customWidth="1"/>
    <col min="10248" max="10248" width="26" customWidth="1"/>
    <col min="10497" max="10497" width="31" customWidth="1"/>
    <col min="10498" max="10498" width="5.140625" bestFit="1" customWidth="1"/>
    <col min="10499" max="10499" width="51.7109375" customWidth="1"/>
    <col min="10500" max="10500" width="31.5703125" customWidth="1"/>
    <col min="10501" max="10501" width="20.85546875" customWidth="1"/>
    <col min="10502" max="10502" width="41.140625" customWidth="1"/>
    <col min="10503" max="10503" width="19.140625" customWidth="1"/>
    <col min="10504" max="10504" width="26" customWidth="1"/>
    <col min="10753" max="10753" width="31" customWidth="1"/>
    <col min="10754" max="10754" width="5.140625" bestFit="1" customWidth="1"/>
    <col min="10755" max="10755" width="51.7109375" customWidth="1"/>
    <col min="10756" max="10756" width="31.5703125" customWidth="1"/>
    <col min="10757" max="10757" width="20.85546875" customWidth="1"/>
    <col min="10758" max="10758" width="41.140625" customWidth="1"/>
    <col min="10759" max="10759" width="19.140625" customWidth="1"/>
    <col min="10760" max="10760" width="26" customWidth="1"/>
    <col min="11009" max="11009" width="31" customWidth="1"/>
    <col min="11010" max="11010" width="5.140625" bestFit="1" customWidth="1"/>
    <col min="11011" max="11011" width="51.7109375" customWidth="1"/>
    <col min="11012" max="11012" width="31.5703125" customWidth="1"/>
    <col min="11013" max="11013" width="20.85546875" customWidth="1"/>
    <col min="11014" max="11014" width="41.140625" customWidth="1"/>
    <col min="11015" max="11015" width="19.140625" customWidth="1"/>
    <col min="11016" max="11016" width="26" customWidth="1"/>
    <col min="11265" max="11265" width="31" customWidth="1"/>
    <col min="11266" max="11266" width="5.140625" bestFit="1" customWidth="1"/>
    <col min="11267" max="11267" width="51.7109375" customWidth="1"/>
    <col min="11268" max="11268" width="31.5703125" customWidth="1"/>
    <col min="11269" max="11269" width="20.85546875" customWidth="1"/>
    <col min="11270" max="11270" width="41.140625" customWidth="1"/>
    <col min="11271" max="11271" width="19.140625" customWidth="1"/>
    <col min="11272" max="11272" width="26" customWidth="1"/>
    <col min="11521" max="11521" width="31" customWidth="1"/>
    <col min="11522" max="11522" width="5.140625" bestFit="1" customWidth="1"/>
    <col min="11523" max="11523" width="51.7109375" customWidth="1"/>
    <col min="11524" max="11524" width="31.5703125" customWidth="1"/>
    <col min="11525" max="11525" width="20.85546875" customWidth="1"/>
    <col min="11526" max="11526" width="41.140625" customWidth="1"/>
    <col min="11527" max="11527" width="19.140625" customWidth="1"/>
    <col min="11528" max="11528" width="26" customWidth="1"/>
    <col min="11777" max="11777" width="31" customWidth="1"/>
    <col min="11778" max="11778" width="5.140625" bestFit="1" customWidth="1"/>
    <col min="11779" max="11779" width="51.7109375" customWidth="1"/>
    <col min="11780" max="11780" width="31.5703125" customWidth="1"/>
    <col min="11781" max="11781" width="20.85546875" customWidth="1"/>
    <col min="11782" max="11782" width="41.140625" customWidth="1"/>
    <col min="11783" max="11783" width="19.140625" customWidth="1"/>
    <col min="11784" max="11784" width="26" customWidth="1"/>
    <col min="12033" max="12033" width="31" customWidth="1"/>
    <col min="12034" max="12034" width="5.140625" bestFit="1" customWidth="1"/>
    <col min="12035" max="12035" width="51.7109375" customWidth="1"/>
    <col min="12036" max="12036" width="31.5703125" customWidth="1"/>
    <col min="12037" max="12037" width="20.85546875" customWidth="1"/>
    <col min="12038" max="12038" width="41.140625" customWidth="1"/>
    <col min="12039" max="12039" width="19.140625" customWidth="1"/>
    <col min="12040" max="12040" width="26" customWidth="1"/>
    <col min="12289" max="12289" width="31" customWidth="1"/>
    <col min="12290" max="12290" width="5.140625" bestFit="1" customWidth="1"/>
    <col min="12291" max="12291" width="51.7109375" customWidth="1"/>
    <col min="12292" max="12292" width="31.5703125" customWidth="1"/>
    <col min="12293" max="12293" width="20.85546875" customWidth="1"/>
    <col min="12294" max="12294" width="41.140625" customWidth="1"/>
    <col min="12295" max="12295" width="19.140625" customWidth="1"/>
    <col min="12296" max="12296" width="26" customWidth="1"/>
    <col min="12545" max="12545" width="31" customWidth="1"/>
    <col min="12546" max="12546" width="5.140625" bestFit="1" customWidth="1"/>
    <col min="12547" max="12547" width="51.7109375" customWidth="1"/>
    <col min="12548" max="12548" width="31.5703125" customWidth="1"/>
    <col min="12549" max="12549" width="20.85546875" customWidth="1"/>
    <col min="12550" max="12550" width="41.140625" customWidth="1"/>
    <col min="12551" max="12551" width="19.140625" customWidth="1"/>
    <col min="12552" max="12552" width="26" customWidth="1"/>
    <col min="12801" max="12801" width="31" customWidth="1"/>
    <col min="12802" max="12802" width="5.140625" bestFit="1" customWidth="1"/>
    <col min="12803" max="12803" width="51.7109375" customWidth="1"/>
    <col min="12804" max="12804" width="31.5703125" customWidth="1"/>
    <col min="12805" max="12805" width="20.85546875" customWidth="1"/>
    <col min="12806" max="12806" width="41.140625" customWidth="1"/>
    <col min="12807" max="12807" width="19.140625" customWidth="1"/>
    <col min="12808" max="12808" width="26" customWidth="1"/>
    <col min="13057" max="13057" width="31" customWidth="1"/>
    <col min="13058" max="13058" width="5.140625" bestFit="1" customWidth="1"/>
    <col min="13059" max="13059" width="51.7109375" customWidth="1"/>
    <col min="13060" max="13060" width="31.5703125" customWidth="1"/>
    <col min="13061" max="13061" width="20.85546875" customWidth="1"/>
    <col min="13062" max="13062" width="41.140625" customWidth="1"/>
    <col min="13063" max="13063" width="19.140625" customWidth="1"/>
    <col min="13064" max="13064" width="26" customWidth="1"/>
    <col min="13313" max="13313" width="31" customWidth="1"/>
    <col min="13314" max="13314" width="5.140625" bestFit="1" customWidth="1"/>
    <col min="13315" max="13315" width="51.7109375" customWidth="1"/>
    <col min="13316" max="13316" width="31.5703125" customWidth="1"/>
    <col min="13317" max="13317" width="20.85546875" customWidth="1"/>
    <col min="13318" max="13318" width="41.140625" customWidth="1"/>
    <col min="13319" max="13319" width="19.140625" customWidth="1"/>
    <col min="13320" max="13320" width="26" customWidth="1"/>
    <col min="13569" max="13569" width="31" customWidth="1"/>
    <col min="13570" max="13570" width="5.140625" bestFit="1" customWidth="1"/>
    <col min="13571" max="13571" width="51.7109375" customWidth="1"/>
    <col min="13572" max="13572" width="31.5703125" customWidth="1"/>
    <col min="13573" max="13573" width="20.85546875" customWidth="1"/>
    <col min="13574" max="13574" width="41.140625" customWidth="1"/>
    <col min="13575" max="13575" width="19.140625" customWidth="1"/>
    <col min="13576" max="13576" width="26" customWidth="1"/>
    <col min="13825" max="13825" width="31" customWidth="1"/>
    <col min="13826" max="13826" width="5.140625" bestFit="1" customWidth="1"/>
    <col min="13827" max="13827" width="51.7109375" customWidth="1"/>
    <col min="13828" max="13828" width="31.5703125" customWidth="1"/>
    <col min="13829" max="13829" width="20.85546875" customWidth="1"/>
    <col min="13830" max="13830" width="41.140625" customWidth="1"/>
    <col min="13831" max="13831" width="19.140625" customWidth="1"/>
    <col min="13832" max="13832" width="26" customWidth="1"/>
    <col min="14081" max="14081" width="31" customWidth="1"/>
    <col min="14082" max="14082" width="5.140625" bestFit="1" customWidth="1"/>
    <col min="14083" max="14083" width="51.7109375" customWidth="1"/>
    <col min="14084" max="14084" width="31.5703125" customWidth="1"/>
    <col min="14085" max="14085" width="20.85546875" customWidth="1"/>
    <col min="14086" max="14086" width="41.140625" customWidth="1"/>
    <col min="14087" max="14087" width="19.140625" customWidth="1"/>
    <col min="14088" max="14088" width="26" customWidth="1"/>
    <col min="14337" max="14337" width="31" customWidth="1"/>
    <col min="14338" max="14338" width="5.140625" bestFit="1" customWidth="1"/>
    <col min="14339" max="14339" width="51.7109375" customWidth="1"/>
    <col min="14340" max="14340" width="31.5703125" customWidth="1"/>
    <col min="14341" max="14341" width="20.85546875" customWidth="1"/>
    <col min="14342" max="14342" width="41.140625" customWidth="1"/>
    <col min="14343" max="14343" width="19.140625" customWidth="1"/>
    <col min="14344" max="14344" width="26" customWidth="1"/>
    <col min="14593" max="14593" width="31" customWidth="1"/>
    <col min="14594" max="14594" width="5.140625" bestFit="1" customWidth="1"/>
    <col min="14595" max="14595" width="51.7109375" customWidth="1"/>
    <col min="14596" max="14596" width="31.5703125" customWidth="1"/>
    <col min="14597" max="14597" width="20.85546875" customWidth="1"/>
    <col min="14598" max="14598" width="41.140625" customWidth="1"/>
    <col min="14599" max="14599" width="19.140625" customWidth="1"/>
    <col min="14600" max="14600" width="26" customWidth="1"/>
    <col min="14849" max="14849" width="31" customWidth="1"/>
    <col min="14850" max="14850" width="5.140625" bestFit="1" customWidth="1"/>
    <col min="14851" max="14851" width="51.7109375" customWidth="1"/>
    <col min="14852" max="14852" width="31.5703125" customWidth="1"/>
    <col min="14853" max="14853" width="20.85546875" customWidth="1"/>
    <col min="14854" max="14854" width="41.140625" customWidth="1"/>
    <col min="14855" max="14855" width="19.140625" customWidth="1"/>
    <col min="14856" max="14856" width="26" customWidth="1"/>
    <col min="15105" max="15105" width="31" customWidth="1"/>
    <col min="15106" max="15106" width="5.140625" bestFit="1" customWidth="1"/>
    <col min="15107" max="15107" width="51.7109375" customWidth="1"/>
    <col min="15108" max="15108" width="31.5703125" customWidth="1"/>
    <col min="15109" max="15109" width="20.85546875" customWidth="1"/>
    <col min="15110" max="15110" width="41.140625" customWidth="1"/>
    <col min="15111" max="15111" width="19.140625" customWidth="1"/>
    <col min="15112" max="15112" width="26" customWidth="1"/>
    <col min="15361" max="15361" width="31" customWidth="1"/>
    <col min="15362" max="15362" width="5.140625" bestFit="1" customWidth="1"/>
    <col min="15363" max="15363" width="51.7109375" customWidth="1"/>
    <col min="15364" max="15364" width="31.5703125" customWidth="1"/>
    <col min="15365" max="15365" width="20.85546875" customWidth="1"/>
    <col min="15366" max="15366" width="41.140625" customWidth="1"/>
    <col min="15367" max="15367" width="19.140625" customWidth="1"/>
    <col min="15368" max="15368" width="26" customWidth="1"/>
    <col min="15617" max="15617" width="31" customWidth="1"/>
    <col min="15618" max="15618" width="5.140625" bestFit="1" customWidth="1"/>
    <col min="15619" max="15619" width="51.7109375" customWidth="1"/>
    <col min="15620" max="15620" width="31.5703125" customWidth="1"/>
    <col min="15621" max="15621" width="20.85546875" customWidth="1"/>
    <col min="15622" max="15622" width="41.140625" customWidth="1"/>
    <col min="15623" max="15623" width="19.140625" customWidth="1"/>
    <col min="15624" max="15624" width="26" customWidth="1"/>
    <col min="15873" max="15873" width="31" customWidth="1"/>
    <col min="15874" max="15874" width="5.140625" bestFit="1" customWidth="1"/>
    <col min="15875" max="15875" width="51.7109375" customWidth="1"/>
    <col min="15876" max="15876" width="31.5703125" customWidth="1"/>
    <col min="15877" max="15877" width="20.85546875" customWidth="1"/>
    <col min="15878" max="15878" width="41.140625" customWidth="1"/>
    <col min="15879" max="15879" width="19.140625" customWidth="1"/>
    <col min="15880" max="15880" width="26" customWidth="1"/>
    <col min="16129" max="16129" width="31" customWidth="1"/>
    <col min="16130" max="16130" width="5.140625" bestFit="1" customWidth="1"/>
    <col min="16131" max="16131" width="51.7109375" customWidth="1"/>
    <col min="16132" max="16132" width="31.5703125" customWidth="1"/>
    <col min="16133" max="16133" width="20.85546875" customWidth="1"/>
    <col min="16134" max="16134" width="41.140625" customWidth="1"/>
    <col min="16135" max="16135" width="19.140625" customWidth="1"/>
    <col min="16136" max="16136" width="26" customWidth="1"/>
  </cols>
  <sheetData>
    <row r="1" spans="1:8" ht="15.75" thickBot="1">
      <c r="A1" s="703"/>
      <c r="B1" s="705" t="s">
        <v>34</v>
      </c>
      <c r="C1" s="706"/>
      <c r="D1" s="706"/>
      <c r="E1" s="707"/>
      <c r="F1" s="209" t="s">
        <v>549</v>
      </c>
      <c r="G1" s="210"/>
    </row>
    <row r="2" spans="1:8" ht="15.75" thickBot="1">
      <c r="A2" s="703"/>
      <c r="B2" s="705"/>
      <c r="C2" s="706"/>
      <c r="D2" s="706"/>
      <c r="E2" s="707"/>
      <c r="F2" s="211" t="s">
        <v>550</v>
      </c>
      <c r="G2" s="212"/>
    </row>
    <row r="3" spans="1:8" ht="15.75" thickBot="1">
      <c r="A3" s="703"/>
      <c r="B3" s="705" t="s">
        <v>35</v>
      </c>
      <c r="C3" s="706"/>
      <c r="D3" s="706"/>
      <c r="E3" s="707"/>
      <c r="F3" s="213" t="s">
        <v>551</v>
      </c>
      <c r="G3" s="212"/>
    </row>
    <row r="4" spans="1:8" ht="15.75" thickBot="1">
      <c r="A4" s="704"/>
      <c r="B4" s="705"/>
      <c r="C4" s="706"/>
      <c r="D4" s="706"/>
      <c r="E4" s="707"/>
      <c r="F4" s="708"/>
      <c r="G4" s="709"/>
    </row>
    <row r="5" spans="1:8" ht="21.75" thickBot="1">
      <c r="A5" s="710" t="s">
        <v>552</v>
      </c>
      <c r="B5" s="710"/>
      <c r="C5" s="710"/>
      <c r="D5" s="710"/>
      <c r="E5" s="710"/>
      <c r="F5" s="710"/>
      <c r="G5" s="710"/>
    </row>
    <row r="6" spans="1:8" ht="32.25" thickBot="1">
      <c r="A6" s="214" t="s">
        <v>0</v>
      </c>
      <c r="B6" s="711" t="s">
        <v>501</v>
      </c>
      <c r="C6" s="711"/>
      <c r="D6" s="215" t="s">
        <v>1</v>
      </c>
      <c r="E6" s="214" t="s">
        <v>15</v>
      </c>
      <c r="F6" s="215" t="s">
        <v>553</v>
      </c>
      <c r="G6" s="215" t="s">
        <v>2</v>
      </c>
    </row>
    <row r="7" spans="1:8" ht="96.75" customHeight="1" thickBot="1">
      <c r="A7" s="702" t="s">
        <v>554</v>
      </c>
      <c r="B7" s="216" t="s">
        <v>3</v>
      </c>
      <c r="C7" s="217" t="s">
        <v>555</v>
      </c>
      <c r="D7" s="217" t="s">
        <v>793</v>
      </c>
      <c r="E7" s="217" t="s">
        <v>556</v>
      </c>
      <c r="F7" s="217" t="s">
        <v>557</v>
      </c>
      <c r="G7" s="218">
        <v>44012</v>
      </c>
      <c r="H7" s="219"/>
    </row>
    <row r="8" spans="1:8" ht="91.5" customHeight="1" thickBot="1">
      <c r="A8" s="702"/>
      <c r="B8" s="216" t="s">
        <v>4</v>
      </c>
      <c r="C8" s="217" t="s">
        <v>558</v>
      </c>
      <c r="D8" s="217" t="s">
        <v>559</v>
      </c>
      <c r="E8" s="217" t="s">
        <v>556</v>
      </c>
      <c r="F8" s="217" t="s">
        <v>560</v>
      </c>
      <c r="G8" s="218" t="s">
        <v>561</v>
      </c>
      <c r="H8" s="219"/>
    </row>
    <row r="9" spans="1:8" ht="109.5" customHeight="1" thickBot="1">
      <c r="A9" s="702" t="s">
        <v>562</v>
      </c>
      <c r="B9" s="216" t="s">
        <v>5</v>
      </c>
      <c r="C9" s="217" t="s">
        <v>563</v>
      </c>
      <c r="D9" s="217" t="s">
        <v>564</v>
      </c>
      <c r="E9" s="217" t="s">
        <v>556</v>
      </c>
      <c r="F9" s="217" t="s">
        <v>565</v>
      </c>
      <c r="G9" s="218">
        <v>44074</v>
      </c>
      <c r="H9" s="219"/>
    </row>
    <row r="10" spans="1:8" ht="129.75" customHeight="1" thickBot="1">
      <c r="A10" s="702"/>
      <c r="B10" s="216" t="s">
        <v>6</v>
      </c>
      <c r="C10" s="217" t="s">
        <v>566</v>
      </c>
      <c r="D10" s="217" t="s">
        <v>567</v>
      </c>
      <c r="E10" s="217" t="s">
        <v>513</v>
      </c>
      <c r="F10" s="217" t="s">
        <v>565</v>
      </c>
      <c r="G10" s="218">
        <v>44196</v>
      </c>
      <c r="H10" s="219"/>
    </row>
    <row r="11" spans="1:8" ht="126.75" thickBot="1">
      <c r="A11" s="702"/>
      <c r="B11" s="216" t="s">
        <v>7</v>
      </c>
      <c r="C11" s="217" t="s">
        <v>568</v>
      </c>
      <c r="D11" s="217" t="s">
        <v>569</v>
      </c>
      <c r="E11" s="217" t="s">
        <v>817</v>
      </c>
      <c r="F11" s="217" t="s">
        <v>818</v>
      </c>
      <c r="G11" s="218">
        <v>44104</v>
      </c>
      <c r="H11" s="220"/>
    </row>
    <row r="12" spans="1:8" ht="66" customHeight="1" thickBot="1">
      <c r="A12" s="702"/>
      <c r="B12" s="216" t="s">
        <v>527</v>
      </c>
      <c r="C12" s="217" t="s">
        <v>570</v>
      </c>
      <c r="D12" s="221" t="s">
        <v>571</v>
      </c>
      <c r="E12" s="217" t="s">
        <v>556</v>
      </c>
      <c r="F12" s="217" t="s">
        <v>556</v>
      </c>
      <c r="G12" s="218">
        <v>44196</v>
      </c>
    </row>
    <row r="13" spans="1:8" ht="81" customHeight="1" thickBot="1">
      <c r="A13" s="702"/>
      <c r="B13" s="216" t="s">
        <v>572</v>
      </c>
      <c r="C13" s="221" t="s">
        <v>573</v>
      </c>
      <c r="D13" s="221" t="s">
        <v>574</v>
      </c>
      <c r="E13" s="217" t="s">
        <v>575</v>
      </c>
      <c r="F13" s="217" t="s">
        <v>576</v>
      </c>
      <c r="G13" s="218" t="s">
        <v>577</v>
      </c>
      <c r="H13" s="222"/>
    </row>
    <row r="14" spans="1:8" ht="135" customHeight="1" thickBot="1">
      <c r="A14" s="223"/>
      <c r="B14" s="216" t="s">
        <v>17</v>
      </c>
      <c r="C14" s="217" t="s">
        <v>578</v>
      </c>
      <c r="D14" s="217" t="s">
        <v>809</v>
      </c>
      <c r="E14" s="217" t="s">
        <v>579</v>
      </c>
      <c r="F14" s="217" t="s">
        <v>576</v>
      </c>
      <c r="G14" s="218" t="s">
        <v>514</v>
      </c>
    </row>
    <row r="15" spans="1:8" ht="111.75" customHeight="1" thickBot="1">
      <c r="A15" s="702" t="s">
        <v>580</v>
      </c>
      <c r="B15" s="216" t="s">
        <v>9</v>
      </c>
      <c r="C15" s="217" t="s">
        <v>581</v>
      </c>
      <c r="D15" s="217" t="s">
        <v>810</v>
      </c>
      <c r="E15" s="217" t="s">
        <v>582</v>
      </c>
      <c r="F15" s="217" t="s">
        <v>583</v>
      </c>
      <c r="G15" s="218">
        <v>44196</v>
      </c>
    </row>
    <row r="16" spans="1:8" ht="133.5" customHeight="1" thickBot="1">
      <c r="A16" s="702"/>
      <c r="B16" s="216" t="s">
        <v>10</v>
      </c>
      <c r="C16" s="217" t="s">
        <v>584</v>
      </c>
      <c r="D16" s="217" t="s">
        <v>585</v>
      </c>
      <c r="E16" s="217" t="s">
        <v>556</v>
      </c>
      <c r="F16" s="217" t="s">
        <v>586</v>
      </c>
      <c r="G16" s="218">
        <v>44196</v>
      </c>
    </row>
    <row r="17" spans="1:7" ht="118.5" customHeight="1" thickBot="1">
      <c r="A17" s="223" t="s">
        <v>587</v>
      </c>
      <c r="B17" s="216" t="s">
        <v>45</v>
      </c>
      <c r="C17" s="217" t="s">
        <v>588</v>
      </c>
      <c r="D17" s="217" t="s">
        <v>589</v>
      </c>
      <c r="E17" s="217" t="s">
        <v>556</v>
      </c>
      <c r="F17" s="217" t="s">
        <v>531</v>
      </c>
      <c r="G17" s="218">
        <v>44196</v>
      </c>
    </row>
  </sheetData>
  <mergeCells count="9">
    <mergeCell ref="A15:A16"/>
    <mergeCell ref="A1:A4"/>
    <mergeCell ref="B1:E2"/>
    <mergeCell ref="B3:E4"/>
    <mergeCell ref="F4:G4"/>
    <mergeCell ref="A5:G5"/>
    <mergeCell ref="B6:C6"/>
    <mergeCell ref="A7:A8"/>
    <mergeCell ref="A9:A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topLeftCell="A19" zoomScale="53" zoomScaleNormal="53" workbookViewId="0">
      <selection activeCell="F28" sqref="F28"/>
    </sheetView>
  </sheetViews>
  <sheetFormatPr baseColWidth="10" defaultRowHeight="15"/>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257" max="257" width="27" customWidth="1"/>
    <col min="258" max="258" width="7.28515625" customWidth="1"/>
    <col min="259" max="259" width="34.5703125" customWidth="1"/>
    <col min="260" max="260" width="28" customWidth="1"/>
    <col min="261" max="261" width="37.28515625" customWidth="1"/>
    <col min="262" max="262" width="20.85546875" customWidth="1"/>
    <col min="263" max="263" width="35.7109375" customWidth="1"/>
    <col min="264" max="264" width="26.42578125" customWidth="1"/>
    <col min="265" max="265" width="32.28515625" customWidth="1"/>
    <col min="513" max="513" width="27" customWidth="1"/>
    <col min="514" max="514" width="7.28515625" customWidth="1"/>
    <col min="515" max="515" width="34.5703125" customWidth="1"/>
    <col min="516" max="516" width="28" customWidth="1"/>
    <col min="517" max="517" width="37.28515625" customWidth="1"/>
    <col min="518" max="518" width="20.85546875" customWidth="1"/>
    <col min="519" max="519" width="35.7109375" customWidth="1"/>
    <col min="520" max="520" width="26.42578125" customWidth="1"/>
    <col min="521" max="521" width="32.28515625" customWidth="1"/>
    <col min="769" max="769" width="27" customWidth="1"/>
    <col min="770" max="770" width="7.28515625" customWidth="1"/>
    <col min="771" max="771" width="34.5703125" customWidth="1"/>
    <col min="772" max="772" width="28" customWidth="1"/>
    <col min="773" max="773" width="37.28515625" customWidth="1"/>
    <col min="774" max="774" width="20.85546875" customWidth="1"/>
    <col min="775" max="775" width="35.7109375" customWidth="1"/>
    <col min="776" max="776" width="26.42578125" customWidth="1"/>
    <col min="777" max="777" width="32.28515625" customWidth="1"/>
    <col min="1025" max="1025" width="27" customWidth="1"/>
    <col min="1026" max="1026" width="7.28515625" customWidth="1"/>
    <col min="1027" max="1027" width="34.5703125" customWidth="1"/>
    <col min="1028" max="1028" width="28" customWidth="1"/>
    <col min="1029" max="1029" width="37.28515625" customWidth="1"/>
    <col min="1030" max="1030" width="20.85546875" customWidth="1"/>
    <col min="1031" max="1031" width="35.7109375" customWidth="1"/>
    <col min="1032" max="1032" width="26.42578125" customWidth="1"/>
    <col min="1033" max="1033" width="32.28515625" customWidth="1"/>
    <col min="1281" max="1281" width="27" customWidth="1"/>
    <col min="1282" max="1282" width="7.28515625" customWidth="1"/>
    <col min="1283" max="1283" width="34.5703125" customWidth="1"/>
    <col min="1284" max="1284" width="28" customWidth="1"/>
    <col min="1285" max="1285" width="37.28515625" customWidth="1"/>
    <col min="1286" max="1286" width="20.85546875" customWidth="1"/>
    <col min="1287" max="1287" width="35.7109375" customWidth="1"/>
    <col min="1288" max="1288" width="26.42578125" customWidth="1"/>
    <col min="1289" max="1289" width="32.28515625" customWidth="1"/>
    <col min="1537" max="1537" width="27" customWidth="1"/>
    <col min="1538" max="1538" width="7.28515625" customWidth="1"/>
    <col min="1539" max="1539" width="34.5703125" customWidth="1"/>
    <col min="1540" max="1540" width="28" customWidth="1"/>
    <col min="1541" max="1541" width="37.28515625" customWidth="1"/>
    <col min="1542" max="1542" width="20.85546875" customWidth="1"/>
    <col min="1543" max="1543" width="35.7109375" customWidth="1"/>
    <col min="1544" max="1544" width="26.42578125" customWidth="1"/>
    <col min="1545" max="1545" width="32.28515625" customWidth="1"/>
    <col min="1793" max="1793" width="27" customWidth="1"/>
    <col min="1794" max="1794" width="7.28515625" customWidth="1"/>
    <col min="1795" max="1795" width="34.5703125" customWidth="1"/>
    <col min="1796" max="1796" width="28" customWidth="1"/>
    <col min="1797" max="1797" width="37.28515625" customWidth="1"/>
    <col min="1798" max="1798" width="20.85546875" customWidth="1"/>
    <col min="1799" max="1799" width="35.7109375" customWidth="1"/>
    <col min="1800" max="1800" width="26.42578125" customWidth="1"/>
    <col min="1801" max="1801" width="32.28515625" customWidth="1"/>
    <col min="2049" max="2049" width="27" customWidth="1"/>
    <col min="2050" max="2050" width="7.28515625" customWidth="1"/>
    <col min="2051" max="2051" width="34.5703125" customWidth="1"/>
    <col min="2052" max="2052" width="28" customWidth="1"/>
    <col min="2053" max="2053" width="37.28515625" customWidth="1"/>
    <col min="2054" max="2054" width="20.85546875" customWidth="1"/>
    <col min="2055" max="2055" width="35.7109375" customWidth="1"/>
    <col min="2056" max="2056" width="26.42578125" customWidth="1"/>
    <col min="2057" max="2057" width="32.28515625" customWidth="1"/>
    <col min="2305" max="2305" width="27" customWidth="1"/>
    <col min="2306" max="2306" width="7.28515625" customWidth="1"/>
    <col min="2307" max="2307" width="34.5703125" customWidth="1"/>
    <col min="2308" max="2308" width="28" customWidth="1"/>
    <col min="2309" max="2309" width="37.28515625" customWidth="1"/>
    <col min="2310" max="2310" width="20.85546875" customWidth="1"/>
    <col min="2311" max="2311" width="35.7109375" customWidth="1"/>
    <col min="2312" max="2312" width="26.42578125" customWidth="1"/>
    <col min="2313" max="2313" width="32.28515625" customWidth="1"/>
    <col min="2561" max="2561" width="27" customWidth="1"/>
    <col min="2562" max="2562" width="7.28515625" customWidth="1"/>
    <col min="2563" max="2563" width="34.5703125" customWidth="1"/>
    <col min="2564" max="2564" width="28" customWidth="1"/>
    <col min="2565" max="2565" width="37.28515625" customWidth="1"/>
    <col min="2566" max="2566" width="20.85546875" customWidth="1"/>
    <col min="2567" max="2567" width="35.7109375" customWidth="1"/>
    <col min="2568" max="2568" width="26.42578125" customWidth="1"/>
    <col min="2569" max="2569" width="32.28515625" customWidth="1"/>
    <col min="2817" max="2817" width="27" customWidth="1"/>
    <col min="2818" max="2818" width="7.28515625" customWidth="1"/>
    <col min="2819" max="2819" width="34.5703125" customWidth="1"/>
    <col min="2820" max="2820" width="28" customWidth="1"/>
    <col min="2821" max="2821" width="37.28515625" customWidth="1"/>
    <col min="2822" max="2822" width="20.85546875" customWidth="1"/>
    <col min="2823" max="2823" width="35.7109375" customWidth="1"/>
    <col min="2824" max="2824" width="26.42578125" customWidth="1"/>
    <col min="2825" max="2825" width="32.28515625" customWidth="1"/>
    <col min="3073" max="3073" width="27" customWidth="1"/>
    <col min="3074" max="3074" width="7.28515625" customWidth="1"/>
    <col min="3075" max="3075" width="34.5703125" customWidth="1"/>
    <col min="3076" max="3076" width="28" customWidth="1"/>
    <col min="3077" max="3077" width="37.28515625" customWidth="1"/>
    <col min="3078" max="3078" width="20.85546875" customWidth="1"/>
    <col min="3079" max="3079" width="35.7109375" customWidth="1"/>
    <col min="3080" max="3080" width="26.42578125" customWidth="1"/>
    <col min="3081" max="3081" width="32.28515625" customWidth="1"/>
    <col min="3329" max="3329" width="27" customWidth="1"/>
    <col min="3330" max="3330" width="7.28515625" customWidth="1"/>
    <col min="3331" max="3331" width="34.5703125" customWidth="1"/>
    <col min="3332" max="3332" width="28" customWidth="1"/>
    <col min="3333" max="3333" width="37.28515625" customWidth="1"/>
    <col min="3334" max="3334" width="20.85546875" customWidth="1"/>
    <col min="3335" max="3335" width="35.7109375" customWidth="1"/>
    <col min="3336" max="3336" width="26.42578125" customWidth="1"/>
    <col min="3337" max="3337" width="32.28515625" customWidth="1"/>
    <col min="3585" max="3585" width="27" customWidth="1"/>
    <col min="3586" max="3586" width="7.28515625" customWidth="1"/>
    <col min="3587" max="3587" width="34.5703125" customWidth="1"/>
    <col min="3588" max="3588" width="28" customWidth="1"/>
    <col min="3589" max="3589" width="37.28515625" customWidth="1"/>
    <col min="3590" max="3590" width="20.85546875" customWidth="1"/>
    <col min="3591" max="3591" width="35.7109375" customWidth="1"/>
    <col min="3592" max="3592" width="26.42578125" customWidth="1"/>
    <col min="3593" max="3593" width="32.28515625" customWidth="1"/>
    <col min="3841" max="3841" width="27" customWidth="1"/>
    <col min="3842" max="3842" width="7.28515625" customWidth="1"/>
    <col min="3843" max="3843" width="34.5703125" customWidth="1"/>
    <col min="3844" max="3844" width="28" customWidth="1"/>
    <col min="3845" max="3845" width="37.28515625" customWidth="1"/>
    <col min="3846" max="3846" width="20.85546875" customWidth="1"/>
    <col min="3847" max="3847" width="35.7109375" customWidth="1"/>
    <col min="3848" max="3848" width="26.42578125" customWidth="1"/>
    <col min="3849" max="3849" width="32.28515625" customWidth="1"/>
    <col min="4097" max="4097" width="27" customWidth="1"/>
    <col min="4098" max="4098" width="7.28515625" customWidth="1"/>
    <col min="4099" max="4099" width="34.5703125" customWidth="1"/>
    <col min="4100" max="4100" width="28" customWidth="1"/>
    <col min="4101" max="4101" width="37.28515625" customWidth="1"/>
    <col min="4102" max="4102" width="20.85546875" customWidth="1"/>
    <col min="4103" max="4103" width="35.7109375" customWidth="1"/>
    <col min="4104" max="4104" width="26.42578125" customWidth="1"/>
    <col min="4105" max="4105" width="32.28515625" customWidth="1"/>
    <col min="4353" max="4353" width="27" customWidth="1"/>
    <col min="4354" max="4354" width="7.28515625" customWidth="1"/>
    <col min="4355" max="4355" width="34.5703125" customWidth="1"/>
    <col min="4356" max="4356" width="28" customWidth="1"/>
    <col min="4357" max="4357" width="37.28515625" customWidth="1"/>
    <col min="4358" max="4358" width="20.85546875" customWidth="1"/>
    <col min="4359" max="4359" width="35.7109375" customWidth="1"/>
    <col min="4360" max="4360" width="26.42578125" customWidth="1"/>
    <col min="4361" max="4361" width="32.28515625" customWidth="1"/>
    <col min="4609" max="4609" width="27" customWidth="1"/>
    <col min="4610" max="4610" width="7.28515625" customWidth="1"/>
    <col min="4611" max="4611" width="34.5703125" customWidth="1"/>
    <col min="4612" max="4612" width="28" customWidth="1"/>
    <col min="4613" max="4613" width="37.28515625" customWidth="1"/>
    <col min="4614" max="4614" width="20.85546875" customWidth="1"/>
    <col min="4615" max="4615" width="35.7109375" customWidth="1"/>
    <col min="4616" max="4616" width="26.42578125" customWidth="1"/>
    <col min="4617" max="4617" width="32.28515625" customWidth="1"/>
    <col min="4865" max="4865" width="27" customWidth="1"/>
    <col min="4866" max="4866" width="7.28515625" customWidth="1"/>
    <col min="4867" max="4867" width="34.5703125" customWidth="1"/>
    <col min="4868" max="4868" width="28" customWidth="1"/>
    <col min="4869" max="4869" width="37.28515625" customWidth="1"/>
    <col min="4870" max="4870" width="20.85546875" customWidth="1"/>
    <col min="4871" max="4871" width="35.7109375" customWidth="1"/>
    <col min="4872" max="4872" width="26.42578125" customWidth="1"/>
    <col min="4873" max="4873" width="32.28515625" customWidth="1"/>
    <col min="5121" max="5121" width="27" customWidth="1"/>
    <col min="5122" max="5122" width="7.28515625" customWidth="1"/>
    <col min="5123" max="5123" width="34.5703125" customWidth="1"/>
    <col min="5124" max="5124" width="28" customWidth="1"/>
    <col min="5125" max="5125" width="37.28515625" customWidth="1"/>
    <col min="5126" max="5126" width="20.85546875" customWidth="1"/>
    <col min="5127" max="5127" width="35.7109375" customWidth="1"/>
    <col min="5128" max="5128" width="26.42578125" customWidth="1"/>
    <col min="5129" max="5129" width="32.28515625" customWidth="1"/>
    <col min="5377" max="5377" width="27" customWidth="1"/>
    <col min="5378" max="5378" width="7.28515625" customWidth="1"/>
    <col min="5379" max="5379" width="34.5703125" customWidth="1"/>
    <col min="5380" max="5380" width="28" customWidth="1"/>
    <col min="5381" max="5381" width="37.28515625" customWidth="1"/>
    <col min="5382" max="5382" width="20.85546875" customWidth="1"/>
    <col min="5383" max="5383" width="35.7109375" customWidth="1"/>
    <col min="5384" max="5384" width="26.42578125" customWidth="1"/>
    <col min="5385" max="5385" width="32.28515625" customWidth="1"/>
    <col min="5633" max="5633" width="27" customWidth="1"/>
    <col min="5634" max="5634" width="7.28515625" customWidth="1"/>
    <col min="5635" max="5635" width="34.5703125" customWidth="1"/>
    <col min="5636" max="5636" width="28" customWidth="1"/>
    <col min="5637" max="5637" width="37.28515625" customWidth="1"/>
    <col min="5638" max="5638" width="20.85546875" customWidth="1"/>
    <col min="5639" max="5639" width="35.7109375" customWidth="1"/>
    <col min="5640" max="5640" width="26.42578125" customWidth="1"/>
    <col min="5641" max="5641" width="32.28515625" customWidth="1"/>
    <col min="5889" max="5889" width="27" customWidth="1"/>
    <col min="5890" max="5890" width="7.28515625" customWidth="1"/>
    <col min="5891" max="5891" width="34.5703125" customWidth="1"/>
    <col min="5892" max="5892" width="28" customWidth="1"/>
    <col min="5893" max="5893" width="37.28515625" customWidth="1"/>
    <col min="5894" max="5894" width="20.85546875" customWidth="1"/>
    <col min="5895" max="5895" width="35.7109375" customWidth="1"/>
    <col min="5896" max="5896" width="26.42578125" customWidth="1"/>
    <col min="5897" max="5897" width="32.28515625" customWidth="1"/>
    <col min="6145" max="6145" width="27" customWidth="1"/>
    <col min="6146" max="6146" width="7.28515625" customWidth="1"/>
    <col min="6147" max="6147" width="34.5703125" customWidth="1"/>
    <col min="6148" max="6148" width="28" customWidth="1"/>
    <col min="6149" max="6149" width="37.28515625" customWidth="1"/>
    <col min="6150" max="6150" width="20.85546875" customWidth="1"/>
    <col min="6151" max="6151" width="35.7109375" customWidth="1"/>
    <col min="6152" max="6152" width="26.42578125" customWidth="1"/>
    <col min="6153" max="6153" width="32.28515625" customWidth="1"/>
    <col min="6401" max="6401" width="27" customWidth="1"/>
    <col min="6402" max="6402" width="7.28515625" customWidth="1"/>
    <col min="6403" max="6403" width="34.5703125" customWidth="1"/>
    <col min="6404" max="6404" width="28" customWidth="1"/>
    <col min="6405" max="6405" width="37.28515625" customWidth="1"/>
    <col min="6406" max="6406" width="20.85546875" customWidth="1"/>
    <col min="6407" max="6407" width="35.7109375" customWidth="1"/>
    <col min="6408" max="6408" width="26.42578125" customWidth="1"/>
    <col min="6409" max="6409" width="32.28515625" customWidth="1"/>
    <col min="6657" max="6657" width="27" customWidth="1"/>
    <col min="6658" max="6658" width="7.28515625" customWidth="1"/>
    <col min="6659" max="6659" width="34.5703125" customWidth="1"/>
    <col min="6660" max="6660" width="28" customWidth="1"/>
    <col min="6661" max="6661" width="37.28515625" customWidth="1"/>
    <col min="6662" max="6662" width="20.85546875" customWidth="1"/>
    <col min="6663" max="6663" width="35.7109375" customWidth="1"/>
    <col min="6664" max="6664" width="26.42578125" customWidth="1"/>
    <col min="6665" max="6665" width="32.28515625" customWidth="1"/>
    <col min="6913" max="6913" width="27" customWidth="1"/>
    <col min="6914" max="6914" width="7.28515625" customWidth="1"/>
    <col min="6915" max="6915" width="34.5703125" customWidth="1"/>
    <col min="6916" max="6916" width="28" customWidth="1"/>
    <col min="6917" max="6917" width="37.28515625" customWidth="1"/>
    <col min="6918" max="6918" width="20.85546875" customWidth="1"/>
    <col min="6919" max="6919" width="35.7109375" customWidth="1"/>
    <col min="6920" max="6920" width="26.42578125" customWidth="1"/>
    <col min="6921" max="6921" width="32.28515625" customWidth="1"/>
    <col min="7169" max="7169" width="27" customWidth="1"/>
    <col min="7170" max="7170" width="7.28515625" customWidth="1"/>
    <col min="7171" max="7171" width="34.5703125" customWidth="1"/>
    <col min="7172" max="7172" width="28" customWidth="1"/>
    <col min="7173" max="7173" width="37.28515625" customWidth="1"/>
    <col min="7174" max="7174" width="20.85546875" customWidth="1"/>
    <col min="7175" max="7175" width="35.7109375" customWidth="1"/>
    <col min="7176" max="7176" width="26.42578125" customWidth="1"/>
    <col min="7177" max="7177" width="32.28515625" customWidth="1"/>
    <col min="7425" max="7425" width="27" customWidth="1"/>
    <col min="7426" max="7426" width="7.28515625" customWidth="1"/>
    <col min="7427" max="7427" width="34.5703125" customWidth="1"/>
    <col min="7428" max="7428" width="28" customWidth="1"/>
    <col min="7429" max="7429" width="37.28515625" customWidth="1"/>
    <col min="7430" max="7430" width="20.85546875" customWidth="1"/>
    <col min="7431" max="7431" width="35.7109375" customWidth="1"/>
    <col min="7432" max="7432" width="26.42578125" customWidth="1"/>
    <col min="7433" max="7433" width="32.28515625" customWidth="1"/>
    <col min="7681" max="7681" width="27" customWidth="1"/>
    <col min="7682" max="7682" width="7.28515625" customWidth="1"/>
    <col min="7683" max="7683" width="34.5703125" customWidth="1"/>
    <col min="7684" max="7684" width="28" customWidth="1"/>
    <col min="7685" max="7685" width="37.28515625" customWidth="1"/>
    <col min="7686" max="7686" width="20.85546875" customWidth="1"/>
    <col min="7687" max="7687" width="35.7109375" customWidth="1"/>
    <col min="7688" max="7688" width="26.42578125" customWidth="1"/>
    <col min="7689" max="7689" width="32.28515625" customWidth="1"/>
    <col min="7937" max="7937" width="27" customWidth="1"/>
    <col min="7938" max="7938" width="7.28515625" customWidth="1"/>
    <col min="7939" max="7939" width="34.5703125" customWidth="1"/>
    <col min="7940" max="7940" width="28" customWidth="1"/>
    <col min="7941" max="7941" width="37.28515625" customWidth="1"/>
    <col min="7942" max="7942" width="20.85546875" customWidth="1"/>
    <col min="7943" max="7943" width="35.7109375" customWidth="1"/>
    <col min="7944" max="7944" width="26.42578125" customWidth="1"/>
    <col min="7945" max="7945" width="32.28515625" customWidth="1"/>
    <col min="8193" max="8193" width="27" customWidth="1"/>
    <col min="8194" max="8194" width="7.28515625" customWidth="1"/>
    <col min="8195" max="8195" width="34.5703125" customWidth="1"/>
    <col min="8196" max="8196" width="28" customWidth="1"/>
    <col min="8197" max="8197" width="37.28515625" customWidth="1"/>
    <col min="8198" max="8198" width="20.85546875" customWidth="1"/>
    <col min="8199" max="8199" width="35.7109375" customWidth="1"/>
    <col min="8200" max="8200" width="26.42578125" customWidth="1"/>
    <col min="8201" max="8201" width="32.28515625" customWidth="1"/>
    <col min="8449" max="8449" width="27" customWidth="1"/>
    <col min="8450" max="8450" width="7.28515625" customWidth="1"/>
    <col min="8451" max="8451" width="34.5703125" customWidth="1"/>
    <col min="8452" max="8452" width="28" customWidth="1"/>
    <col min="8453" max="8453" width="37.28515625" customWidth="1"/>
    <col min="8454" max="8454" width="20.85546875" customWidth="1"/>
    <col min="8455" max="8455" width="35.7109375" customWidth="1"/>
    <col min="8456" max="8456" width="26.42578125" customWidth="1"/>
    <col min="8457" max="8457" width="32.28515625" customWidth="1"/>
    <col min="8705" max="8705" width="27" customWidth="1"/>
    <col min="8706" max="8706" width="7.28515625" customWidth="1"/>
    <col min="8707" max="8707" width="34.5703125" customWidth="1"/>
    <col min="8708" max="8708" width="28" customWidth="1"/>
    <col min="8709" max="8709" width="37.28515625" customWidth="1"/>
    <col min="8710" max="8710" width="20.85546875" customWidth="1"/>
    <col min="8711" max="8711" width="35.7109375" customWidth="1"/>
    <col min="8712" max="8712" width="26.42578125" customWidth="1"/>
    <col min="8713" max="8713" width="32.28515625" customWidth="1"/>
    <col min="8961" max="8961" width="27" customWidth="1"/>
    <col min="8962" max="8962" width="7.28515625" customWidth="1"/>
    <col min="8963" max="8963" width="34.5703125" customWidth="1"/>
    <col min="8964" max="8964" width="28" customWidth="1"/>
    <col min="8965" max="8965" width="37.28515625" customWidth="1"/>
    <col min="8966" max="8966" width="20.85546875" customWidth="1"/>
    <col min="8967" max="8967" width="35.7109375" customWidth="1"/>
    <col min="8968" max="8968" width="26.42578125" customWidth="1"/>
    <col min="8969" max="8969" width="32.28515625" customWidth="1"/>
    <col min="9217" max="9217" width="27" customWidth="1"/>
    <col min="9218" max="9218" width="7.28515625" customWidth="1"/>
    <col min="9219" max="9219" width="34.5703125" customWidth="1"/>
    <col min="9220" max="9220" width="28" customWidth="1"/>
    <col min="9221" max="9221" width="37.28515625" customWidth="1"/>
    <col min="9222" max="9222" width="20.85546875" customWidth="1"/>
    <col min="9223" max="9223" width="35.7109375" customWidth="1"/>
    <col min="9224" max="9224" width="26.42578125" customWidth="1"/>
    <col min="9225" max="9225" width="32.28515625" customWidth="1"/>
    <col min="9473" max="9473" width="27" customWidth="1"/>
    <col min="9474" max="9474" width="7.28515625" customWidth="1"/>
    <col min="9475" max="9475" width="34.5703125" customWidth="1"/>
    <col min="9476" max="9476" width="28" customWidth="1"/>
    <col min="9477" max="9477" width="37.28515625" customWidth="1"/>
    <col min="9478" max="9478" width="20.85546875" customWidth="1"/>
    <col min="9479" max="9479" width="35.7109375" customWidth="1"/>
    <col min="9480" max="9480" width="26.42578125" customWidth="1"/>
    <col min="9481" max="9481" width="32.28515625" customWidth="1"/>
    <col min="9729" max="9729" width="27" customWidth="1"/>
    <col min="9730" max="9730" width="7.28515625" customWidth="1"/>
    <col min="9731" max="9731" width="34.5703125" customWidth="1"/>
    <col min="9732" max="9732" width="28" customWidth="1"/>
    <col min="9733" max="9733" width="37.28515625" customWidth="1"/>
    <col min="9734" max="9734" width="20.85546875" customWidth="1"/>
    <col min="9735" max="9735" width="35.7109375" customWidth="1"/>
    <col min="9736" max="9736" width="26.42578125" customWidth="1"/>
    <col min="9737" max="9737" width="32.28515625" customWidth="1"/>
    <col min="9985" max="9985" width="27" customWidth="1"/>
    <col min="9986" max="9986" width="7.28515625" customWidth="1"/>
    <col min="9987" max="9987" width="34.5703125" customWidth="1"/>
    <col min="9988" max="9988" width="28" customWidth="1"/>
    <col min="9989" max="9989" width="37.28515625" customWidth="1"/>
    <col min="9990" max="9990" width="20.85546875" customWidth="1"/>
    <col min="9991" max="9991" width="35.7109375" customWidth="1"/>
    <col min="9992" max="9992" width="26.42578125" customWidth="1"/>
    <col min="9993" max="9993" width="32.28515625" customWidth="1"/>
    <col min="10241" max="10241" width="27" customWidth="1"/>
    <col min="10242" max="10242" width="7.28515625" customWidth="1"/>
    <col min="10243" max="10243" width="34.5703125" customWidth="1"/>
    <col min="10244" max="10244" width="28" customWidth="1"/>
    <col min="10245" max="10245" width="37.28515625" customWidth="1"/>
    <col min="10246" max="10246" width="20.85546875" customWidth="1"/>
    <col min="10247" max="10247" width="35.7109375" customWidth="1"/>
    <col min="10248" max="10248" width="26.42578125" customWidth="1"/>
    <col min="10249" max="10249" width="32.28515625" customWidth="1"/>
    <col min="10497" max="10497" width="27" customWidth="1"/>
    <col min="10498" max="10498" width="7.28515625" customWidth="1"/>
    <col min="10499" max="10499" width="34.5703125" customWidth="1"/>
    <col min="10500" max="10500" width="28" customWidth="1"/>
    <col min="10501" max="10501" width="37.28515625" customWidth="1"/>
    <col min="10502" max="10502" width="20.85546875" customWidth="1"/>
    <col min="10503" max="10503" width="35.7109375" customWidth="1"/>
    <col min="10504" max="10504" width="26.42578125" customWidth="1"/>
    <col min="10505" max="10505" width="32.28515625" customWidth="1"/>
    <col min="10753" max="10753" width="27" customWidth="1"/>
    <col min="10754" max="10754" width="7.28515625" customWidth="1"/>
    <col min="10755" max="10755" width="34.5703125" customWidth="1"/>
    <col min="10756" max="10756" width="28" customWidth="1"/>
    <col min="10757" max="10757" width="37.28515625" customWidth="1"/>
    <col min="10758" max="10758" width="20.85546875" customWidth="1"/>
    <col min="10759" max="10759" width="35.7109375" customWidth="1"/>
    <col min="10760" max="10760" width="26.42578125" customWidth="1"/>
    <col min="10761" max="10761" width="32.28515625" customWidth="1"/>
    <col min="11009" max="11009" width="27" customWidth="1"/>
    <col min="11010" max="11010" width="7.28515625" customWidth="1"/>
    <col min="11011" max="11011" width="34.5703125" customWidth="1"/>
    <col min="11012" max="11012" width="28" customWidth="1"/>
    <col min="11013" max="11013" width="37.28515625" customWidth="1"/>
    <col min="11014" max="11014" width="20.85546875" customWidth="1"/>
    <col min="11015" max="11015" width="35.7109375" customWidth="1"/>
    <col min="11016" max="11016" width="26.42578125" customWidth="1"/>
    <col min="11017" max="11017" width="32.28515625" customWidth="1"/>
    <col min="11265" max="11265" width="27" customWidth="1"/>
    <col min="11266" max="11266" width="7.28515625" customWidth="1"/>
    <col min="11267" max="11267" width="34.5703125" customWidth="1"/>
    <col min="11268" max="11268" width="28" customWidth="1"/>
    <col min="11269" max="11269" width="37.28515625" customWidth="1"/>
    <col min="11270" max="11270" width="20.85546875" customWidth="1"/>
    <col min="11271" max="11271" width="35.7109375" customWidth="1"/>
    <col min="11272" max="11272" width="26.42578125" customWidth="1"/>
    <col min="11273" max="11273" width="32.28515625" customWidth="1"/>
    <col min="11521" max="11521" width="27" customWidth="1"/>
    <col min="11522" max="11522" width="7.28515625" customWidth="1"/>
    <col min="11523" max="11523" width="34.5703125" customWidth="1"/>
    <col min="11524" max="11524" width="28" customWidth="1"/>
    <col min="11525" max="11525" width="37.28515625" customWidth="1"/>
    <col min="11526" max="11526" width="20.85546875" customWidth="1"/>
    <col min="11527" max="11527" width="35.7109375" customWidth="1"/>
    <col min="11528" max="11528" width="26.42578125" customWidth="1"/>
    <col min="11529" max="11529" width="32.28515625" customWidth="1"/>
    <col min="11777" max="11777" width="27" customWidth="1"/>
    <col min="11778" max="11778" width="7.28515625" customWidth="1"/>
    <col min="11779" max="11779" width="34.5703125" customWidth="1"/>
    <col min="11780" max="11780" width="28" customWidth="1"/>
    <col min="11781" max="11781" width="37.28515625" customWidth="1"/>
    <col min="11782" max="11782" width="20.85546875" customWidth="1"/>
    <col min="11783" max="11783" width="35.7109375" customWidth="1"/>
    <col min="11784" max="11784" width="26.42578125" customWidth="1"/>
    <col min="11785" max="11785" width="32.28515625" customWidth="1"/>
    <col min="12033" max="12033" width="27" customWidth="1"/>
    <col min="12034" max="12034" width="7.28515625" customWidth="1"/>
    <col min="12035" max="12035" width="34.5703125" customWidth="1"/>
    <col min="12036" max="12036" width="28" customWidth="1"/>
    <col min="12037" max="12037" width="37.28515625" customWidth="1"/>
    <col min="12038" max="12038" width="20.85546875" customWidth="1"/>
    <col min="12039" max="12039" width="35.7109375" customWidth="1"/>
    <col min="12040" max="12040" width="26.42578125" customWidth="1"/>
    <col min="12041" max="12041" width="32.28515625" customWidth="1"/>
    <col min="12289" max="12289" width="27" customWidth="1"/>
    <col min="12290" max="12290" width="7.28515625" customWidth="1"/>
    <col min="12291" max="12291" width="34.5703125" customWidth="1"/>
    <col min="12292" max="12292" width="28" customWidth="1"/>
    <col min="12293" max="12293" width="37.28515625" customWidth="1"/>
    <col min="12294" max="12294" width="20.85546875" customWidth="1"/>
    <col min="12295" max="12295" width="35.7109375" customWidth="1"/>
    <col min="12296" max="12296" width="26.42578125" customWidth="1"/>
    <col min="12297" max="12297" width="32.28515625" customWidth="1"/>
    <col min="12545" max="12545" width="27" customWidth="1"/>
    <col min="12546" max="12546" width="7.28515625" customWidth="1"/>
    <col min="12547" max="12547" width="34.5703125" customWidth="1"/>
    <col min="12548" max="12548" width="28" customWidth="1"/>
    <col min="12549" max="12549" width="37.28515625" customWidth="1"/>
    <col min="12550" max="12550" width="20.85546875" customWidth="1"/>
    <col min="12551" max="12551" width="35.7109375" customWidth="1"/>
    <col min="12552" max="12552" width="26.42578125" customWidth="1"/>
    <col min="12553" max="12553" width="32.28515625" customWidth="1"/>
    <col min="12801" max="12801" width="27" customWidth="1"/>
    <col min="12802" max="12802" width="7.28515625" customWidth="1"/>
    <col min="12803" max="12803" width="34.5703125" customWidth="1"/>
    <col min="12804" max="12804" width="28" customWidth="1"/>
    <col min="12805" max="12805" width="37.28515625" customWidth="1"/>
    <col min="12806" max="12806" width="20.85546875" customWidth="1"/>
    <col min="12807" max="12807" width="35.7109375" customWidth="1"/>
    <col min="12808" max="12808" width="26.42578125" customWidth="1"/>
    <col min="12809" max="12809" width="32.28515625" customWidth="1"/>
    <col min="13057" max="13057" width="27" customWidth="1"/>
    <col min="13058" max="13058" width="7.28515625" customWidth="1"/>
    <col min="13059" max="13059" width="34.5703125" customWidth="1"/>
    <col min="13060" max="13060" width="28" customWidth="1"/>
    <col min="13061" max="13061" width="37.28515625" customWidth="1"/>
    <col min="13062" max="13062" width="20.85546875" customWidth="1"/>
    <col min="13063" max="13063" width="35.7109375" customWidth="1"/>
    <col min="13064" max="13064" width="26.42578125" customWidth="1"/>
    <col min="13065" max="13065" width="32.28515625" customWidth="1"/>
    <col min="13313" max="13313" width="27" customWidth="1"/>
    <col min="13314" max="13314" width="7.28515625" customWidth="1"/>
    <col min="13315" max="13315" width="34.5703125" customWidth="1"/>
    <col min="13316" max="13316" width="28" customWidth="1"/>
    <col min="13317" max="13317" width="37.28515625" customWidth="1"/>
    <col min="13318" max="13318" width="20.85546875" customWidth="1"/>
    <col min="13319" max="13319" width="35.7109375" customWidth="1"/>
    <col min="13320" max="13320" width="26.42578125" customWidth="1"/>
    <col min="13321" max="13321" width="32.28515625" customWidth="1"/>
    <col min="13569" max="13569" width="27" customWidth="1"/>
    <col min="13570" max="13570" width="7.28515625" customWidth="1"/>
    <col min="13571" max="13571" width="34.5703125" customWidth="1"/>
    <col min="13572" max="13572" width="28" customWidth="1"/>
    <col min="13573" max="13573" width="37.28515625" customWidth="1"/>
    <col min="13574" max="13574" width="20.85546875" customWidth="1"/>
    <col min="13575" max="13575" width="35.7109375" customWidth="1"/>
    <col min="13576" max="13576" width="26.42578125" customWidth="1"/>
    <col min="13577" max="13577" width="32.28515625" customWidth="1"/>
    <col min="13825" max="13825" width="27" customWidth="1"/>
    <col min="13826" max="13826" width="7.28515625" customWidth="1"/>
    <col min="13827" max="13827" width="34.5703125" customWidth="1"/>
    <col min="13828" max="13828" width="28" customWidth="1"/>
    <col min="13829" max="13829" width="37.28515625" customWidth="1"/>
    <col min="13830" max="13830" width="20.85546875" customWidth="1"/>
    <col min="13831" max="13831" width="35.7109375" customWidth="1"/>
    <col min="13832" max="13832" width="26.42578125" customWidth="1"/>
    <col min="13833" max="13833" width="32.28515625" customWidth="1"/>
    <col min="14081" max="14081" width="27" customWidth="1"/>
    <col min="14082" max="14082" width="7.28515625" customWidth="1"/>
    <col min="14083" max="14083" width="34.5703125" customWidth="1"/>
    <col min="14084" max="14084" width="28" customWidth="1"/>
    <col min="14085" max="14085" width="37.28515625" customWidth="1"/>
    <col min="14086" max="14086" width="20.85546875" customWidth="1"/>
    <col min="14087" max="14087" width="35.7109375" customWidth="1"/>
    <col min="14088" max="14088" width="26.42578125" customWidth="1"/>
    <col min="14089" max="14089" width="32.28515625" customWidth="1"/>
    <col min="14337" max="14337" width="27" customWidth="1"/>
    <col min="14338" max="14338" width="7.28515625" customWidth="1"/>
    <col min="14339" max="14339" width="34.5703125" customWidth="1"/>
    <col min="14340" max="14340" width="28" customWidth="1"/>
    <col min="14341" max="14341" width="37.28515625" customWidth="1"/>
    <col min="14342" max="14342" width="20.85546875" customWidth="1"/>
    <col min="14343" max="14343" width="35.7109375" customWidth="1"/>
    <col min="14344" max="14344" width="26.42578125" customWidth="1"/>
    <col min="14345" max="14345" width="32.28515625" customWidth="1"/>
    <col min="14593" max="14593" width="27" customWidth="1"/>
    <col min="14594" max="14594" width="7.28515625" customWidth="1"/>
    <col min="14595" max="14595" width="34.5703125" customWidth="1"/>
    <col min="14596" max="14596" width="28" customWidth="1"/>
    <col min="14597" max="14597" width="37.28515625" customWidth="1"/>
    <col min="14598" max="14598" width="20.85546875" customWidth="1"/>
    <col min="14599" max="14599" width="35.7109375" customWidth="1"/>
    <col min="14600" max="14600" width="26.42578125" customWidth="1"/>
    <col min="14601" max="14601" width="32.28515625" customWidth="1"/>
    <col min="14849" max="14849" width="27" customWidth="1"/>
    <col min="14850" max="14850" width="7.28515625" customWidth="1"/>
    <col min="14851" max="14851" width="34.5703125" customWidth="1"/>
    <col min="14852" max="14852" width="28" customWidth="1"/>
    <col min="14853" max="14853" width="37.28515625" customWidth="1"/>
    <col min="14854" max="14854" width="20.85546875" customWidth="1"/>
    <col min="14855" max="14855" width="35.7109375" customWidth="1"/>
    <col min="14856" max="14856" width="26.42578125" customWidth="1"/>
    <col min="14857" max="14857" width="32.28515625" customWidth="1"/>
    <col min="15105" max="15105" width="27" customWidth="1"/>
    <col min="15106" max="15106" width="7.28515625" customWidth="1"/>
    <col min="15107" max="15107" width="34.5703125" customWidth="1"/>
    <col min="15108" max="15108" width="28" customWidth="1"/>
    <col min="15109" max="15109" width="37.28515625" customWidth="1"/>
    <col min="15110" max="15110" width="20.85546875" customWidth="1"/>
    <col min="15111" max="15111" width="35.7109375" customWidth="1"/>
    <col min="15112" max="15112" width="26.42578125" customWidth="1"/>
    <col min="15113" max="15113" width="32.28515625" customWidth="1"/>
    <col min="15361" max="15361" width="27" customWidth="1"/>
    <col min="15362" max="15362" width="7.28515625" customWidth="1"/>
    <col min="15363" max="15363" width="34.5703125" customWidth="1"/>
    <col min="15364" max="15364" width="28" customWidth="1"/>
    <col min="15365" max="15365" width="37.28515625" customWidth="1"/>
    <col min="15366" max="15366" width="20.85546875" customWidth="1"/>
    <col min="15367" max="15367" width="35.7109375" customWidth="1"/>
    <col min="15368" max="15368" width="26.42578125" customWidth="1"/>
    <col min="15369" max="15369" width="32.28515625" customWidth="1"/>
    <col min="15617" max="15617" width="27" customWidth="1"/>
    <col min="15618" max="15618" width="7.28515625" customWidth="1"/>
    <col min="15619" max="15619" width="34.5703125" customWidth="1"/>
    <col min="15620" max="15620" width="28" customWidth="1"/>
    <col min="15621" max="15621" width="37.28515625" customWidth="1"/>
    <col min="15622" max="15622" width="20.85546875" customWidth="1"/>
    <col min="15623" max="15623" width="35.7109375" customWidth="1"/>
    <col min="15624" max="15624" width="26.42578125" customWidth="1"/>
    <col min="15625" max="15625" width="32.28515625" customWidth="1"/>
    <col min="15873" max="15873" width="27" customWidth="1"/>
    <col min="15874" max="15874" width="7.28515625" customWidth="1"/>
    <col min="15875" max="15875" width="34.5703125" customWidth="1"/>
    <col min="15876" max="15876" width="28" customWidth="1"/>
    <col min="15877" max="15877" width="37.28515625" customWidth="1"/>
    <col min="15878" max="15878" width="20.85546875" customWidth="1"/>
    <col min="15879" max="15879" width="35.7109375" customWidth="1"/>
    <col min="15880" max="15880" width="26.42578125" customWidth="1"/>
    <col min="15881" max="15881" width="32.28515625" customWidth="1"/>
    <col min="16129" max="16129" width="27" customWidth="1"/>
    <col min="16130" max="16130" width="7.28515625" customWidth="1"/>
    <col min="16131" max="16131" width="34.5703125" customWidth="1"/>
    <col min="16132" max="16132" width="28" customWidth="1"/>
    <col min="16133" max="16133" width="37.28515625" customWidth="1"/>
    <col min="16134" max="16134" width="20.85546875" customWidth="1"/>
    <col min="16135" max="16135" width="35.7109375" customWidth="1"/>
    <col min="16136" max="16136" width="26.42578125" customWidth="1"/>
    <col min="16137" max="16137" width="32.28515625" customWidth="1"/>
  </cols>
  <sheetData>
    <row r="1" spans="1:9">
      <c r="A1" s="713"/>
      <c r="B1" s="714"/>
      <c r="C1" s="714"/>
      <c r="D1" s="714"/>
      <c r="E1" s="714"/>
      <c r="F1" s="714"/>
      <c r="G1" s="714"/>
      <c r="H1" s="714"/>
      <c r="I1" s="715"/>
    </row>
    <row r="2" spans="1:9" s="224" customFormat="1" ht="23.25">
      <c r="A2" s="716" t="s">
        <v>590</v>
      </c>
      <c r="B2" s="717"/>
      <c r="C2" s="717"/>
      <c r="D2" s="717"/>
      <c r="E2" s="717"/>
      <c r="F2" s="717"/>
      <c r="G2" s="717"/>
      <c r="H2" s="717"/>
      <c r="I2" s="718"/>
    </row>
    <row r="3" spans="1:9" ht="19.5" thickBot="1">
      <c r="A3" s="719" t="s">
        <v>591</v>
      </c>
      <c r="B3" s="720"/>
      <c r="C3" s="720"/>
      <c r="D3" s="720"/>
      <c r="E3" s="720"/>
      <c r="F3" s="720"/>
      <c r="G3" s="720"/>
      <c r="H3" s="720"/>
      <c r="I3" s="721"/>
    </row>
    <row r="4" spans="1:9">
      <c r="A4" s="722"/>
      <c r="B4" s="369" t="s">
        <v>34</v>
      </c>
      <c r="C4" s="367"/>
      <c r="D4" s="367"/>
      <c r="E4" s="367"/>
      <c r="F4" s="367"/>
      <c r="G4" s="367"/>
      <c r="H4" s="724"/>
      <c r="I4" s="209" t="s">
        <v>592</v>
      </c>
    </row>
    <row r="5" spans="1:9">
      <c r="A5" s="723"/>
      <c r="B5" s="373"/>
      <c r="C5" s="374"/>
      <c r="D5" s="374"/>
      <c r="E5" s="374"/>
      <c r="F5" s="374"/>
      <c r="G5" s="374"/>
      <c r="H5" s="725"/>
      <c r="I5" s="211" t="s">
        <v>593</v>
      </c>
    </row>
    <row r="6" spans="1:9">
      <c r="A6" s="723"/>
      <c r="B6" s="369" t="s">
        <v>35</v>
      </c>
      <c r="C6" s="367"/>
      <c r="D6" s="367"/>
      <c r="E6" s="367"/>
      <c r="F6" s="367"/>
      <c r="G6" s="367"/>
      <c r="H6" s="724"/>
      <c r="I6" s="213" t="s">
        <v>594</v>
      </c>
    </row>
    <row r="7" spans="1:9">
      <c r="A7" s="723"/>
      <c r="B7" s="373"/>
      <c r="C7" s="374"/>
      <c r="D7" s="374"/>
      <c r="E7" s="374"/>
      <c r="F7" s="374"/>
      <c r="G7" s="374"/>
      <c r="H7" s="725"/>
      <c r="I7" s="225"/>
    </row>
    <row r="8" spans="1:9" ht="29.25" thickBot="1">
      <c r="A8" s="726" t="s">
        <v>591</v>
      </c>
      <c r="B8" s="727"/>
      <c r="C8" s="727"/>
      <c r="D8" s="727"/>
      <c r="E8" s="727"/>
      <c r="F8" s="727"/>
      <c r="G8" s="727"/>
      <c r="H8" s="727"/>
      <c r="I8" s="728"/>
    </row>
    <row r="9" spans="1:9" s="229" customFormat="1" ht="19.5" thickBot="1">
      <c r="A9" s="226" t="s">
        <v>0</v>
      </c>
      <c r="B9" s="729" t="s">
        <v>501</v>
      </c>
      <c r="C9" s="729"/>
      <c r="D9" s="227" t="s">
        <v>1</v>
      </c>
      <c r="E9" s="227" t="s">
        <v>595</v>
      </c>
      <c r="F9" s="228" t="s">
        <v>15</v>
      </c>
      <c r="G9" s="227" t="s">
        <v>596</v>
      </c>
      <c r="H9" s="227" t="s">
        <v>2</v>
      </c>
      <c r="I9" s="227" t="s">
        <v>597</v>
      </c>
    </row>
    <row r="10" spans="1:9" s="229" customFormat="1" ht="126.75" thickBot="1">
      <c r="A10" s="730" t="s">
        <v>598</v>
      </c>
      <c r="B10" s="230" t="s">
        <v>3</v>
      </c>
      <c r="C10" s="230" t="s">
        <v>599</v>
      </c>
      <c r="D10" s="231" t="s">
        <v>600</v>
      </c>
      <c r="E10" s="230" t="s">
        <v>811</v>
      </c>
      <c r="F10" s="230" t="s">
        <v>44</v>
      </c>
      <c r="G10" s="230" t="s">
        <v>601</v>
      </c>
      <c r="H10" s="232">
        <v>44196</v>
      </c>
      <c r="I10" s="233"/>
    </row>
    <row r="11" spans="1:9" s="229" customFormat="1" ht="100.5" customHeight="1" thickBot="1">
      <c r="A11" s="731"/>
      <c r="B11" s="230" t="s">
        <v>4</v>
      </c>
      <c r="C11" s="230" t="s">
        <v>602</v>
      </c>
      <c r="D11" s="230" t="s">
        <v>603</v>
      </c>
      <c r="E11" s="230" t="s">
        <v>604</v>
      </c>
      <c r="F11" s="231" t="s">
        <v>605</v>
      </c>
      <c r="G11" s="230" t="s">
        <v>606</v>
      </c>
      <c r="H11" s="232">
        <v>44074</v>
      </c>
      <c r="I11" s="234"/>
    </row>
    <row r="12" spans="1:9" s="229" customFormat="1" ht="72" customHeight="1" thickBot="1">
      <c r="A12" s="731"/>
      <c r="B12" s="230" t="s">
        <v>510</v>
      </c>
      <c r="C12" s="230" t="s">
        <v>607</v>
      </c>
      <c r="D12" s="231" t="s">
        <v>608</v>
      </c>
      <c r="E12" s="230" t="s">
        <v>609</v>
      </c>
      <c r="F12" s="230" t="s">
        <v>605</v>
      </c>
      <c r="G12" s="230" t="s">
        <v>610</v>
      </c>
      <c r="H12" s="232">
        <v>44196</v>
      </c>
      <c r="I12" s="234"/>
    </row>
    <row r="13" spans="1:9" s="229" customFormat="1" ht="84" customHeight="1" thickBot="1">
      <c r="A13" s="731"/>
      <c r="B13" s="231" t="s">
        <v>516</v>
      </c>
      <c r="C13" s="231" t="s">
        <v>611</v>
      </c>
      <c r="D13" s="231" t="s">
        <v>612</v>
      </c>
      <c r="E13" s="231" t="s">
        <v>812</v>
      </c>
      <c r="F13" s="231" t="s">
        <v>814</v>
      </c>
      <c r="G13" s="231" t="s">
        <v>613</v>
      </c>
      <c r="H13" s="232">
        <v>44196</v>
      </c>
      <c r="I13" s="234"/>
    </row>
    <row r="14" spans="1:9" s="229" customFormat="1" ht="66" customHeight="1" thickBot="1">
      <c r="A14" s="731"/>
      <c r="B14" s="231" t="s">
        <v>614</v>
      </c>
      <c r="C14" s="231" t="s">
        <v>615</v>
      </c>
      <c r="D14" s="231" t="s">
        <v>616</v>
      </c>
      <c r="E14" s="231" t="s">
        <v>617</v>
      </c>
      <c r="F14" s="231" t="s">
        <v>556</v>
      </c>
      <c r="G14" s="231" t="s">
        <v>794</v>
      </c>
      <c r="H14" s="232">
        <v>44134</v>
      </c>
      <c r="I14" s="234"/>
    </row>
    <row r="15" spans="1:9" s="229" customFormat="1" ht="91.5" customHeight="1" thickBot="1">
      <c r="A15" s="731"/>
      <c r="B15" s="231" t="s">
        <v>618</v>
      </c>
      <c r="C15" s="231" t="s">
        <v>619</v>
      </c>
      <c r="D15" s="231" t="s">
        <v>620</v>
      </c>
      <c r="E15" s="231" t="s">
        <v>813</v>
      </c>
      <c r="F15" s="231" t="s">
        <v>297</v>
      </c>
      <c r="G15" s="231"/>
      <c r="H15" s="231" t="s">
        <v>621</v>
      </c>
      <c r="I15" s="234"/>
    </row>
    <row r="16" spans="1:9" s="229" customFormat="1" ht="91.5" customHeight="1" thickBot="1">
      <c r="A16" s="730" t="s">
        <v>622</v>
      </c>
      <c r="B16" s="233" t="s">
        <v>5</v>
      </c>
      <c r="C16" s="231" t="s">
        <v>623</v>
      </c>
      <c r="D16" s="231" t="s">
        <v>624</v>
      </c>
      <c r="E16" s="231" t="s">
        <v>625</v>
      </c>
      <c r="F16" s="231" t="s">
        <v>626</v>
      </c>
      <c r="G16" s="231"/>
      <c r="H16" s="235">
        <v>44165</v>
      </c>
      <c r="I16" s="230"/>
    </row>
    <row r="17" spans="1:9" s="229" customFormat="1" ht="90.75" thickBot="1">
      <c r="A17" s="731"/>
      <c r="B17" s="231" t="s">
        <v>6</v>
      </c>
      <c r="C17" s="231" t="s">
        <v>627</v>
      </c>
      <c r="D17" s="231" t="s">
        <v>628</v>
      </c>
      <c r="E17" s="231" t="s">
        <v>629</v>
      </c>
      <c r="F17" s="231" t="s">
        <v>630</v>
      </c>
      <c r="G17" s="231" t="s">
        <v>631</v>
      </c>
      <c r="H17" s="231" t="s">
        <v>632</v>
      </c>
      <c r="I17" s="231"/>
    </row>
    <row r="18" spans="1:9" s="229" customFormat="1" ht="90.75" thickBot="1">
      <c r="A18" s="731"/>
      <c r="B18" s="231" t="s">
        <v>7</v>
      </c>
      <c r="C18" s="231" t="s">
        <v>633</v>
      </c>
      <c r="D18" s="231" t="s">
        <v>634</v>
      </c>
      <c r="E18" s="231" t="s">
        <v>635</v>
      </c>
      <c r="F18" s="231" t="s">
        <v>636</v>
      </c>
      <c r="G18" s="231"/>
      <c r="H18" s="232">
        <v>44196</v>
      </c>
      <c r="I18" s="231"/>
    </row>
    <row r="19" spans="1:9" s="229" customFormat="1" ht="216.75" thickBot="1">
      <c r="A19" s="730" t="s">
        <v>637</v>
      </c>
      <c r="B19" s="231" t="s">
        <v>8</v>
      </c>
      <c r="C19" s="231" t="s">
        <v>638</v>
      </c>
      <c r="D19" s="231" t="s">
        <v>639</v>
      </c>
      <c r="E19" s="231" t="s">
        <v>640</v>
      </c>
      <c r="F19" s="231" t="s">
        <v>641</v>
      </c>
      <c r="G19" s="231" t="s">
        <v>642</v>
      </c>
      <c r="H19" s="235">
        <v>44074</v>
      </c>
      <c r="I19" s="231"/>
    </row>
    <row r="20" spans="1:9" s="229" customFormat="1" ht="162.75" thickBot="1">
      <c r="A20" s="731"/>
      <c r="B20" s="231" t="s">
        <v>17</v>
      </c>
      <c r="C20" s="231" t="s">
        <v>643</v>
      </c>
      <c r="D20" s="231" t="s">
        <v>644</v>
      </c>
      <c r="E20" s="231" t="s">
        <v>645</v>
      </c>
      <c r="F20" s="231" t="s">
        <v>630</v>
      </c>
      <c r="G20" s="231" t="s">
        <v>646</v>
      </c>
      <c r="H20" s="235">
        <v>44074</v>
      </c>
      <c r="I20" s="231"/>
    </row>
    <row r="21" spans="1:9" s="229" customFormat="1" ht="90.75" thickBot="1">
      <c r="A21" s="731"/>
      <c r="B21" s="231" t="s">
        <v>647</v>
      </c>
      <c r="C21" s="231" t="s">
        <v>648</v>
      </c>
      <c r="D21" s="231" t="s">
        <v>649</v>
      </c>
      <c r="E21" s="236" t="s">
        <v>650</v>
      </c>
      <c r="F21" s="231" t="s">
        <v>630</v>
      </c>
      <c r="G21" s="231" t="s">
        <v>646</v>
      </c>
      <c r="H21" s="231" t="s">
        <v>651</v>
      </c>
      <c r="I21" s="231"/>
    </row>
    <row r="22" spans="1:9" s="229" customFormat="1" ht="72.75" thickBot="1">
      <c r="A22" s="731"/>
      <c r="B22" s="231" t="s">
        <v>652</v>
      </c>
      <c r="C22" s="231" t="s">
        <v>653</v>
      </c>
      <c r="D22" s="231" t="s">
        <v>654</v>
      </c>
      <c r="E22" s="231" t="s">
        <v>655</v>
      </c>
      <c r="F22" s="231" t="s">
        <v>630</v>
      </c>
      <c r="G22" s="231" t="s">
        <v>656</v>
      </c>
      <c r="H22" s="235">
        <v>44165</v>
      </c>
      <c r="I22" s="231"/>
    </row>
    <row r="23" spans="1:9" s="229" customFormat="1" ht="72.75" thickBot="1">
      <c r="A23" s="731"/>
      <c r="B23" s="231" t="s">
        <v>657</v>
      </c>
      <c r="C23" s="231" t="s">
        <v>658</v>
      </c>
      <c r="D23" s="231" t="s">
        <v>659</v>
      </c>
      <c r="E23" s="231" t="s">
        <v>660</v>
      </c>
      <c r="F23" s="231" t="s">
        <v>630</v>
      </c>
      <c r="G23" s="231" t="s">
        <v>642</v>
      </c>
      <c r="H23" s="235">
        <v>44165</v>
      </c>
      <c r="I23" s="231"/>
    </row>
    <row r="24" spans="1:9" s="229" customFormat="1" ht="102" customHeight="1" thickBot="1">
      <c r="A24" s="732"/>
      <c r="B24" s="231" t="s">
        <v>661</v>
      </c>
      <c r="C24" s="231" t="s">
        <v>662</v>
      </c>
      <c r="D24" s="231" t="s">
        <v>663</v>
      </c>
      <c r="E24" s="231" t="s">
        <v>664</v>
      </c>
      <c r="F24" s="231" t="s">
        <v>630</v>
      </c>
      <c r="G24" s="231" t="s">
        <v>665</v>
      </c>
      <c r="H24" s="235">
        <v>44165</v>
      </c>
      <c r="I24" s="231"/>
    </row>
    <row r="25" spans="1:9" s="229" customFormat="1" ht="108.75" thickBot="1">
      <c r="A25" s="712" t="s">
        <v>666</v>
      </c>
      <c r="B25" s="230" t="s">
        <v>9</v>
      </c>
      <c r="C25" s="230" t="s">
        <v>667</v>
      </c>
      <c r="D25" s="230" t="s">
        <v>668</v>
      </c>
      <c r="E25" s="230" t="s">
        <v>669</v>
      </c>
      <c r="F25" s="230" t="s">
        <v>670</v>
      </c>
      <c r="G25" s="230" t="s">
        <v>671</v>
      </c>
      <c r="H25" s="237">
        <v>44165</v>
      </c>
      <c r="I25" s="233"/>
    </row>
    <row r="26" spans="1:9" s="229" customFormat="1" ht="72.75" thickBot="1">
      <c r="A26" s="712"/>
      <c r="B26" s="230" t="s">
        <v>10</v>
      </c>
      <c r="C26" s="230" t="s">
        <v>672</v>
      </c>
      <c r="D26" s="230" t="s">
        <v>673</v>
      </c>
      <c r="E26" s="231" t="s">
        <v>674</v>
      </c>
      <c r="F26" s="230" t="s">
        <v>630</v>
      </c>
      <c r="G26" s="233" t="s">
        <v>675</v>
      </c>
      <c r="H26" s="235">
        <v>44074</v>
      </c>
      <c r="I26" s="230"/>
    </row>
    <row r="27" spans="1:9" s="229" customFormat="1" ht="144.75" thickBot="1">
      <c r="A27" s="238" t="s">
        <v>676</v>
      </c>
      <c r="B27" s="230" t="s">
        <v>45</v>
      </c>
      <c r="C27" s="231" t="s">
        <v>677</v>
      </c>
      <c r="D27" s="231" t="s">
        <v>678</v>
      </c>
      <c r="E27" s="231" t="s">
        <v>679</v>
      </c>
      <c r="F27" s="230" t="s">
        <v>641</v>
      </c>
      <c r="G27" s="230" t="s">
        <v>531</v>
      </c>
      <c r="H27" s="230" t="s">
        <v>680</v>
      </c>
      <c r="I27" s="230"/>
    </row>
    <row r="28" spans="1:9" s="229" customFormat="1">
      <c r="A28" s="239"/>
    </row>
    <row r="29" spans="1:9" s="229" customFormat="1"/>
    <row r="30" spans="1:9" s="229" customFormat="1"/>
  </sheetData>
  <mergeCells count="12">
    <mergeCell ref="A25:A26"/>
    <mergeCell ref="A1:I1"/>
    <mergeCell ref="A2:I2"/>
    <mergeCell ref="A3:I3"/>
    <mergeCell ref="A4:A7"/>
    <mergeCell ref="B4:H5"/>
    <mergeCell ref="B6:H7"/>
    <mergeCell ref="A8:I8"/>
    <mergeCell ref="B9:C9"/>
    <mergeCell ref="A10:A15"/>
    <mergeCell ref="A16:A18"/>
    <mergeCell ref="A19:A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topLeftCell="B1" zoomScale="77" zoomScaleNormal="77" workbookViewId="0">
      <selection activeCell="G17" sqref="G17"/>
    </sheetView>
  </sheetViews>
  <sheetFormatPr baseColWidth="10" defaultColWidth="10.140625" defaultRowHeight="15"/>
  <cols>
    <col min="1" max="1" width="26" style="240" customWidth="1"/>
    <col min="2" max="2" width="10.140625" style="240" customWidth="1"/>
    <col min="3" max="3" width="36.7109375" style="240" customWidth="1"/>
    <col min="4" max="4" width="33.42578125" style="240" customWidth="1"/>
    <col min="5" max="5" width="26" style="240" customWidth="1"/>
    <col min="6" max="6" width="17.7109375" style="240" customWidth="1"/>
    <col min="7" max="7" width="23" style="240" customWidth="1"/>
    <col min="8" max="8" width="33.42578125" style="240" customWidth="1"/>
    <col min="9" max="9" width="22" style="240" customWidth="1"/>
    <col min="10" max="253" width="11.42578125" style="240" customWidth="1"/>
    <col min="254" max="254" width="18.28515625" style="240" customWidth="1"/>
    <col min="255" max="256" width="10.140625" style="240"/>
    <col min="257" max="257" width="26" style="240" customWidth="1"/>
    <col min="258" max="258" width="10.140625" style="240" customWidth="1"/>
    <col min="259" max="259" width="35.140625" style="240" customWidth="1"/>
    <col min="260" max="260" width="31.5703125" style="240" customWidth="1"/>
    <col min="261" max="261" width="26" style="240" customWidth="1"/>
    <col min="262" max="262" width="15.85546875" style="240" customWidth="1"/>
    <col min="263" max="263" width="23" style="240" customWidth="1"/>
    <col min="264" max="264" width="33.42578125" style="240" customWidth="1"/>
    <col min="265" max="265" width="22" style="240" customWidth="1"/>
    <col min="266" max="509" width="11.42578125" style="240" customWidth="1"/>
    <col min="510" max="510" width="18.28515625" style="240" customWidth="1"/>
    <col min="511" max="512" width="10.140625" style="240"/>
    <col min="513" max="513" width="26" style="240" customWidth="1"/>
    <col min="514" max="514" width="10.140625" style="240" customWidth="1"/>
    <col min="515" max="515" width="35.140625" style="240" customWidth="1"/>
    <col min="516" max="516" width="31.5703125" style="240" customWidth="1"/>
    <col min="517" max="517" width="26" style="240" customWidth="1"/>
    <col min="518" max="518" width="15.85546875" style="240" customWidth="1"/>
    <col min="519" max="519" width="23" style="240" customWidth="1"/>
    <col min="520" max="520" width="33.42578125" style="240" customWidth="1"/>
    <col min="521" max="521" width="22" style="240" customWidth="1"/>
    <col min="522" max="765" width="11.42578125" style="240" customWidth="1"/>
    <col min="766" max="766" width="18.28515625" style="240" customWidth="1"/>
    <col min="767" max="768" width="10.140625" style="240"/>
    <col min="769" max="769" width="26" style="240" customWidth="1"/>
    <col min="770" max="770" width="10.140625" style="240" customWidth="1"/>
    <col min="771" max="771" width="35.140625" style="240" customWidth="1"/>
    <col min="772" max="772" width="31.5703125" style="240" customWidth="1"/>
    <col min="773" max="773" width="26" style="240" customWidth="1"/>
    <col min="774" max="774" width="15.85546875" style="240" customWidth="1"/>
    <col min="775" max="775" width="23" style="240" customWidth="1"/>
    <col min="776" max="776" width="33.42578125" style="240" customWidth="1"/>
    <col min="777" max="777" width="22" style="240" customWidth="1"/>
    <col min="778" max="1021" width="11.42578125" style="240" customWidth="1"/>
    <col min="1022" max="1022" width="18.28515625" style="240" customWidth="1"/>
    <col min="1023" max="1024" width="10.140625" style="240"/>
    <col min="1025" max="1025" width="26" style="240" customWidth="1"/>
    <col min="1026" max="1026" width="10.140625" style="240" customWidth="1"/>
    <col min="1027" max="1027" width="35.140625" style="240" customWidth="1"/>
    <col min="1028" max="1028" width="31.5703125" style="240" customWidth="1"/>
    <col min="1029" max="1029" width="26" style="240" customWidth="1"/>
    <col min="1030" max="1030" width="15.85546875" style="240" customWidth="1"/>
    <col min="1031" max="1031" width="23" style="240" customWidth="1"/>
    <col min="1032" max="1032" width="33.42578125" style="240" customWidth="1"/>
    <col min="1033" max="1033" width="22" style="240" customWidth="1"/>
    <col min="1034" max="1277" width="11.42578125" style="240" customWidth="1"/>
    <col min="1278" max="1278" width="18.28515625" style="240" customWidth="1"/>
    <col min="1279" max="1280" width="10.140625" style="240"/>
    <col min="1281" max="1281" width="26" style="240" customWidth="1"/>
    <col min="1282" max="1282" width="10.140625" style="240" customWidth="1"/>
    <col min="1283" max="1283" width="35.140625" style="240" customWidth="1"/>
    <col min="1284" max="1284" width="31.5703125" style="240" customWidth="1"/>
    <col min="1285" max="1285" width="26" style="240" customWidth="1"/>
    <col min="1286" max="1286" width="15.85546875" style="240" customWidth="1"/>
    <col min="1287" max="1287" width="23" style="240" customWidth="1"/>
    <col min="1288" max="1288" width="33.42578125" style="240" customWidth="1"/>
    <col min="1289" max="1289" width="22" style="240" customWidth="1"/>
    <col min="1290" max="1533" width="11.42578125" style="240" customWidth="1"/>
    <col min="1534" max="1534" width="18.28515625" style="240" customWidth="1"/>
    <col min="1535" max="1536" width="10.140625" style="240"/>
    <col min="1537" max="1537" width="26" style="240" customWidth="1"/>
    <col min="1538" max="1538" width="10.140625" style="240" customWidth="1"/>
    <col min="1539" max="1539" width="35.140625" style="240" customWidth="1"/>
    <col min="1540" max="1540" width="31.5703125" style="240" customWidth="1"/>
    <col min="1541" max="1541" width="26" style="240" customWidth="1"/>
    <col min="1542" max="1542" width="15.85546875" style="240" customWidth="1"/>
    <col min="1543" max="1543" width="23" style="240" customWidth="1"/>
    <col min="1544" max="1544" width="33.42578125" style="240" customWidth="1"/>
    <col min="1545" max="1545" width="22" style="240" customWidth="1"/>
    <col min="1546" max="1789" width="11.42578125" style="240" customWidth="1"/>
    <col min="1790" max="1790" width="18.28515625" style="240" customWidth="1"/>
    <col min="1791" max="1792" width="10.140625" style="240"/>
    <col min="1793" max="1793" width="26" style="240" customWidth="1"/>
    <col min="1794" max="1794" width="10.140625" style="240" customWidth="1"/>
    <col min="1795" max="1795" width="35.140625" style="240" customWidth="1"/>
    <col min="1796" max="1796" width="31.5703125" style="240" customWidth="1"/>
    <col min="1797" max="1797" width="26" style="240" customWidth="1"/>
    <col min="1798" max="1798" width="15.85546875" style="240" customWidth="1"/>
    <col min="1799" max="1799" width="23" style="240" customWidth="1"/>
    <col min="1800" max="1800" width="33.42578125" style="240" customWidth="1"/>
    <col min="1801" max="1801" width="22" style="240" customWidth="1"/>
    <col min="1802" max="2045" width="11.42578125" style="240" customWidth="1"/>
    <col min="2046" max="2046" width="18.28515625" style="240" customWidth="1"/>
    <col min="2047" max="2048" width="10.140625" style="240"/>
    <col min="2049" max="2049" width="26" style="240" customWidth="1"/>
    <col min="2050" max="2050" width="10.140625" style="240" customWidth="1"/>
    <col min="2051" max="2051" width="35.140625" style="240" customWidth="1"/>
    <col min="2052" max="2052" width="31.5703125" style="240" customWidth="1"/>
    <col min="2053" max="2053" width="26" style="240" customWidth="1"/>
    <col min="2054" max="2054" width="15.85546875" style="240" customWidth="1"/>
    <col min="2055" max="2055" width="23" style="240" customWidth="1"/>
    <col min="2056" max="2056" width="33.42578125" style="240" customWidth="1"/>
    <col min="2057" max="2057" width="22" style="240" customWidth="1"/>
    <col min="2058" max="2301" width="11.42578125" style="240" customWidth="1"/>
    <col min="2302" max="2302" width="18.28515625" style="240" customWidth="1"/>
    <col min="2303" max="2304" width="10.140625" style="240"/>
    <col min="2305" max="2305" width="26" style="240" customWidth="1"/>
    <col min="2306" max="2306" width="10.140625" style="240" customWidth="1"/>
    <col min="2307" max="2307" width="35.140625" style="240" customWidth="1"/>
    <col min="2308" max="2308" width="31.5703125" style="240" customWidth="1"/>
    <col min="2309" max="2309" width="26" style="240" customWidth="1"/>
    <col min="2310" max="2310" width="15.85546875" style="240" customWidth="1"/>
    <col min="2311" max="2311" width="23" style="240" customWidth="1"/>
    <col min="2312" max="2312" width="33.42578125" style="240" customWidth="1"/>
    <col min="2313" max="2313" width="22" style="240" customWidth="1"/>
    <col min="2314" max="2557" width="11.42578125" style="240" customWidth="1"/>
    <col min="2558" max="2558" width="18.28515625" style="240" customWidth="1"/>
    <col min="2559" max="2560" width="10.140625" style="240"/>
    <col min="2561" max="2561" width="26" style="240" customWidth="1"/>
    <col min="2562" max="2562" width="10.140625" style="240" customWidth="1"/>
    <col min="2563" max="2563" width="35.140625" style="240" customWidth="1"/>
    <col min="2564" max="2564" width="31.5703125" style="240" customWidth="1"/>
    <col min="2565" max="2565" width="26" style="240" customWidth="1"/>
    <col min="2566" max="2566" width="15.85546875" style="240" customWidth="1"/>
    <col min="2567" max="2567" width="23" style="240" customWidth="1"/>
    <col min="2568" max="2568" width="33.42578125" style="240" customWidth="1"/>
    <col min="2569" max="2569" width="22" style="240" customWidth="1"/>
    <col min="2570" max="2813" width="11.42578125" style="240" customWidth="1"/>
    <col min="2814" max="2814" width="18.28515625" style="240" customWidth="1"/>
    <col min="2815" max="2816" width="10.140625" style="240"/>
    <col min="2817" max="2817" width="26" style="240" customWidth="1"/>
    <col min="2818" max="2818" width="10.140625" style="240" customWidth="1"/>
    <col min="2819" max="2819" width="35.140625" style="240" customWidth="1"/>
    <col min="2820" max="2820" width="31.5703125" style="240" customWidth="1"/>
    <col min="2821" max="2821" width="26" style="240" customWidth="1"/>
    <col min="2822" max="2822" width="15.85546875" style="240" customWidth="1"/>
    <col min="2823" max="2823" width="23" style="240" customWidth="1"/>
    <col min="2824" max="2824" width="33.42578125" style="240" customWidth="1"/>
    <col min="2825" max="2825" width="22" style="240" customWidth="1"/>
    <col min="2826" max="3069" width="11.42578125" style="240" customWidth="1"/>
    <col min="3070" max="3070" width="18.28515625" style="240" customWidth="1"/>
    <col min="3071" max="3072" width="10.140625" style="240"/>
    <col min="3073" max="3073" width="26" style="240" customWidth="1"/>
    <col min="3074" max="3074" width="10.140625" style="240" customWidth="1"/>
    <col min="3075" max="3075" width="35.140625" style="240" customWidth="1"/>
    <col min="3076" max="3076" width="31.5703125" style="240" customWidth="1"/>
    <col min="3077" max="3077" width="26" style="240" customWidth="1"/>
    <col min="3078" max="3078" width="15.85546875" style="240" customWidth="1"/>
    <col min="3079" max="3079" width="23" style="240" customWidth="1"/>
    <col min="3080" max="3080" width="33.42578125" style="240" customWidth="1"/>
    <col min="3081" max="3081" width="22" style="240" customWidth="1"/>
    <col min="3082" max="3325" width="11.42578125" style="240" customWidth="1"/>
    <col min="3326" max="3326" width="18.28515625" style="240" customWidth="1"/>
    <col min="3327" max="3328" width="10.140625" style="240"/>
    <col min="3329" max="3329" width="26" style="240" customWidth="1"/>
    <col min="3330" max="3330" width="10.140625" style="240" customWidth="1"/>
    <col min="3331" max="3331" width="35.140625" style="240" customWidth="1"/>
    <col min="3332" max="3332" width="31.5703125" style="240" customWidth="1"/>
    <col min="3333" max="3333" width="26" style="240" customWidth="1"/>
    <col min="3334" max="3334" width="15.85546875" style="240" customWidth="1"/>
    <col min="3335" max="3335" width="23" style="240" customWidth="1"/>
    <col min="3336" max="3336" width="33.42578125" style="240" customWidth="1"/>
    <col min="3337" max="3337" width="22" style="240" customWidth="1"/>
    <col min="3338" max="3581" width="11.42578125" style="240" customWidth="1"/>
    <col min="3582" max="3582" width="18.28515625" style="240" customWidth="1"/>
    <col min="3583" max="3584" width="10.140625" style="240"/>
    <col min="3585" max="3585" width="26" style="240" customWidth="1"/>
    <col min="3586" max="3586" width="10.140625" style="240" customWidth="1"/>
    <col min="3587" max="3587" width="35.140625" style="240" customWidth="1"/>
    <col min="3588" max="3588" width="31.5703125" style="240" customWidth="1"/>
    <col min="3589" max="3589" width="26" style="240" customWidth="1"/>
    <col min="3590" max="3590" width="15.85546875" style="240" customWidth="1"/>
    <col min="3591" max="3591" width="23" style="240" customWidth="1"/>
    <col min="3592" max="3592" width="33.42578125" style="240" customWidth="1"/>
    <col min="3593" max="3593" width="22" style="240" customWidth="1"/>
    <col min="3594" max="3837" width="11.42578125" style="240" customWidth="1"/>
    <col min="3838" max="3838" width="18.28515625" style="240" customWidth="1"/>
    <col min="3839" max="3840" width="10.140625" style="240"/>
    <col min="3841" max="3841" width="26" style="240" customWidth="1"/>
    <col min="3842" max="3842" width="10.140625" style="240" customWidth="1"/>
    <col min="3843" max="3843" width="35.140625" style="240" customWidth="1"/>
    <col min="3844" max="3844" width="31.5703125" style="240" customWidth="1"/>
    <col min="3845" max="3845" width="26" style="240" customWidth="1"/>
    <col min="3846" max="3846" width="15.85546875" style="240" customWidth="1"/>
    <col min="3847" max="3847" width="23" style="240" customWidth="1"/>
    <col min="3848" max="3848" width="33.42578125" style="240" customWidth="1"/>
    <col min="3849" max="3849" width="22" style="240" customWidth="1"/>
    <col min="3850" max="4093" width="11.42578125" style="240" customWidth="1"/>
    <col min="4094" max="4094" width="18.28515625" style="240" customWidth="1"/>
    <col min="4095" max="4096" width="10.140625" style="240"/>
    <col min="4097" max="4097" width="26" style="240" customWidth="1"/>
    <col min="4098" max="4098" width="10.140625" style="240" customWidth="1"/>
    <col min="4099" max="4099" width="35.140625" style="240" customWidth="1"/>
    <col min="4100" max="4100" width="31.5703125" style="240" customWidth="1"/>
    <col min="4101" max="4101" width="26" style="240" customWidth="1"/>
    <col min="4102" max="4102" width="15.85546875" style="240" customWidth="1"/>
    <col min="4103" max="4103" width="23" style="240" customWidth="1"/>
    <col min="4104" max="4104" width="33.42578125" style="240" customWidth="1"/>
    <col min="4105" max="4105" width="22" style="240" customWidth="1"/>
    <col min="4106" max="4349" width="11.42578125" style="240" customWidth="1"/>
    <col min="4350" max="4350" width="18.28515625" style="240" customWidth="1"/>
    <col min="4351" max="4352" width="10.140625" style="240"/>
    <col min="4353" max="4353" width="26" style="240" customWidth="1"/>
    <col min="4354" max="4354" width="10.140625" style="240" customWidth="1"/>
    <col min="4355" max="4355" width="35.140625" style="240" customWidth="1"/>
    <col min="4356" max="4356" width="31.5703125" style="240" customWidth="1"/>
    <col min="4357" max="4357" width="26" style="240" customWidth="1"/>
    <col min="4358" max="4358" width="15.85546875" style="240" customWidth="1"/>
    <col min="4359" max="4359" width="23" style="240" customWidth="1"/>
    <col min="4360" max="4360" width="33.42578125" style="240" customWidth="1"/>
    <col min="4361" max="4361" width="22" style="240" customWidth="1"/>
    <col min="4362" max="4605" width="11.42578125" style="240" customWidth="1"/>
    <col min="4606" max="4606" width="18.28515625" style="240" customWidth="1"/>
    <col min="4607" max="4608" width="10.140625" style="240"/>
    <col min="4609" max="4609" width="26" style="240" customWidth="1"/>
    <col min="4610" max="4610" width="10.140625" style="240" customWidth="1"/>
    <col min="4611" max="4611" width="35.140625" style="240" customWidth="1"/>
    <col min="4612" max="4612" width="31.5703125" style="240" customWidth="1"/>
    <col min="4613" max="4613" width="26" style="240" customWidth="1"/>
    <col min="4614" max="4614" width="15.85546875" style="240" customWidth="1"/>
    <col min="4615" max="4615" width="23" style="240" customWidth="1"/>
    <col min="4616" max="4616" width="33.42578125" style="240" customWidth="1"/>
    <col min="4617" max="4617" width="22" style="240" customWidth="1"/>
    <col min="4618" max="4861" width="11.42578125" style="240" customWidth="1"/>
    <col min="4862" max="4862" width="18.28515625" style="240" customWidth="1"/>
    <col min="4863" max="4864" width="10.140625" style="240"/>
    <col min="4865" max="4865" width="26" style="240" customWidth="1"/>
    <col min="4866" max="4866" width="10.140625" style="240" customWidth="1"/>
    <col min="4867" max="4867" width="35.140625" style="240" customWidth="1"/>
    <col min="4868" max="4868" width="31.5703125" style="240" customWidth="1"/>
    <col min="4869" max="4869" width="26" style="240" customWidth="1"/>
    <col min="4870" max="4870" width="15.85546875" style="240" customWidth="1"/>
    <col min="4871" max="4871" width="23" style="240" customWidth="1"/>
    <col min="4872" max="4872" width="33.42578125" style="240" customWidth="1"/>
    <col min="4873" max="4873" width="22" style="240" customWidth="1"/>
    <col min="4874" max="5117" width="11.42578125" style="240" customWidth="1"/>
    <col min="5118" max="5118" width="18.28515625" style="240" customWidth="1"/>
    <col min="5119" max="5120" width="10.140625" style="240"/>
    <col min="5121" max="5121" width="26" style="240" customWidth="1"/>
    <col min="5122" max="5122" width="10.140625" style="240" customWidth="1"/>
    <col min="5123" max="5123" width="35.140625" style="240" customWidth="1"/>
    <col min="5124" max="5124" width="31.5703125" style="240" customWidth="1"/>
    <col min="5125" max="5125" width="26" style="240" customWidth="1"/>
    <col min="5126" max="5126" width="15.85546875" style="240" customWidth="1"/>
    <col min="5127" max="5127" width="23" style="240" customWidth="1"/>
    <col min="5128" max="5128" width="33.42578125" style="240" customWidth="1"/>
    <col min="5129" max="5129" width="22" style="240" customWidth="1"/>
    <col min="5130" max="5373" width="11.42578125" style="240" customWidth="1"/>
    <col min="5374" max="5374" width="18.28515625" style="240" customWidth="1"/>
    <col min="5375" max="5376" width="10.140625" style="240"/>
    <col min="5377" max="5377" width="26" style="240" customWidth="1"/>
    <col min="5378" max="5378" width="10.140625" style="240" customWidth="1"/>
    <col min="5379" max="5379" width="35.140625" style="240" customWidth="1"/>
    <col min="5380" max="5380" width="31.5703125" style="240" customWidth="1"/>
    <col min="5381" max="5381" width="26" style="240" customWidth="1"/>
    <col min="5382" max="5382" width="15.85546875" style="240" customWidth="1"/>
    <col min="5383" max="5383" width="23" style="240" customWidth="1"/>
    <col min="5384" max="5384" width="33.42578125" style="240" customWidth="1"/>
    <col min="5385" max="5385" width="22" style="240" customWidth="1"/>
    <col min="5386" max="5629" width="11.42578125" style="240" customWidth="1"/>
    <col min="5630" max="5630" width="18.28515625" style="240" customWidth="1"/>
    <col min="5631" max="5632" width="10.140625" style="240"/>
    <col min="5633" max="5633" width="26" style="240" customWidth="1"/>
    <col min="5634" max="5634" width="10.140625" style="240" customWidth="1"/>
    <col min="5635" max="5635" width="35.140625" style="240" customWidth="1"/>
    <col min="5636" max="5636" width="31.5703125" style="240" customWidth="1"/>
    <col min="5637" max="5637" width="26" style="240" customWidth="1"/>
    <col min="5638" max="5638" width="15.85546875" style="240" customWidth="1"/>
    <col min="5639" max="5639" width="23" style="240" customWidth="1"/>
    <col min="5640" max="5640" width="33.42578125" style="240" customWidth="1"/>
    <col min="5641" max="5641" width="22" style="240" customWidth="1"/>
    <col min="5642" max="5885" width="11.42578125" style="240" customWidth="1"/>
    <col min="5886" max="5886" width="18.28515625" style="240" customWidth="1"/>
    <col min="5887" max="5888" width="10.140625" style="240"/>
    <col min="5889" max="5889" width="26" style="240" customWidth="1"/>
    <col min="5890" max="5890" width="10.140625" style="240" customWidth="1"/>
    <col min="5891" max="5891" width="35.140625" style="240" customWidth="1"/>
    <col min="5892" max="5892" width="31.5703125" style="240" customWidth="1"/>
    <col min="5893" max="5893" width="26" style="240" customWidth="1"/>
    <col min="5894" max="5894" width="15.85546875" style="240" customWidth="1"/>
    <col min="5895" max="5895" width="23" style="240" customWidth="1"/>
    <col min="5896" max="5896" width="33.42578125" style="240" customWidth="1"/>
    <col min="5897" max="5897" width="22" style="240" customWidth="1"/>
    <col min="5898" max="6141" width="11.42578125" style="240" customWidth="1"/>
    <col min="6142" max="6142" width="18.28515625" style="240" customWidth="1"/>
    <col min="6143" max="6144" width="10.140625" style="240"/>
    <col min="6145" max="6145" width="26" style="240" customWidth="1"/>
    <col min="6146" max="6146" width="10.140625" style="240" customWidth="1"/>
    <col min="6147" max="6147" width="35.140625" style="240" customWidth="1"/>
    <col min="6148" max="6148" width="31.5703125" style="240" customWidth="1"/>
    <col min="6149" max="6149" width="26" style="240" customWidth="1"/>
    <col min="6150" max="6150" width="15.85546875" style="240" customWidth="1"/>
    <col min="6151" max="6151" width="23" style="240" customWidth="1"/>
    <col min="6152" max="6152" width="33.42578125" style="240" customWidth="1"/>
    <col min="6153" max="6153" width="22" style="240" customWidth="1"/>
    <col min="6154" max="6397" width="11.42578125" style="240" customWidth="1"/>
    <col min="6398" max="6398" width="18.28515625" style="240" customWidth="1"/>
    <col min="6399" max="6400" width="10.140625" style="240"/>
    <col min="6401" max="6401" width="26" style="240" customWidth="1"/>
    <col min="6402" max="6402" width="10.140625" style="240" customWidth="1"/>
    <col min="6403" max="6403" width="35.140625" style="240" customWidth="1"/>
    <col min="6404" max="6404" width="31.5703125" style="240" customWidth="1"/>
    <col min="6405" max="6405" width="26" style="240" customWidth="1"/>
    <col min="6406" max="6406" width="15.85546875" style="240" customWidth="1"/>
    <col min="6407" max="6407" width="23" style="240" customWidth="1"/>
    <col min="6408" max="6408" width="33.42578125" style="240" customWidth="1"/>
    <col min="6409" max="6409" width="22" style="240" customWidth="1"/>
    <col min="6410" max="6653" width="11.42578125" style="240" customWidth="1"/>
    <col min="6654" max="6654" width="18.28515625" style="240" customWidth="1"/>
    <col min="6655" max="6656" width="10.140625" style="240"/>
    <col min="6657" max="6657" width="26" style="240" customWidth="1"/>
    <col min="6658" max="6658" width="10.140625" style="240" customWidth="1"/>
    <col min="6659" max="6659" width="35.140625" style="240" customWidth="1"/>
    <col min="6660" max="6660" width="31.5703125" style="240" customWidth="1"/>
    <col min="6661" max="6661" width="26" style="240" customWidth="1"/>
    <col min="6662" max="6662" width="15.85546875" style="240" customWidth="1"/>
    <col min="6663" max="6663" width="23" style="240" customWidth="1"/>
    <col min="6664" max="6664" width="33.42578125" style="240" customWidth="1"/>
    <col min="6665" max="6665" width="22" style="240" customWidth="1"/>
    <col min="6666" max="6909" width="11.42578125" style="240" customWidth="1"/>
    <col min="6910" max="6910" width="18.28515625" style="240" customWidth="1"/>
    <col min="6911" max="6912" width="10.140625" style="240"/>
    <col min="6913" max="6913" width="26" style="240" customWidth="1"/>
    <col min="6914" max="6914" width="10.140625" style="240" customWidth="1"/>
    <col min="6915" max="6915" width="35.140625" style="240" customWidth="1"/>
    <col min="6916" max="6916" width="31.5703125" style="240" customWidth="1"/>
    <col min="6917" max="6917" width="26" style="240" customWidth="1"/>
    <col min="6918" max="6918" width="15.85546875" style="240" customWidth="1"/>
    <col min="6919" max="6919" width="23" style="240" customWidth="1"/>
    <col min="6920" max="6920" width="33.42578125" style="240" customWidth="1"/>
    <col min="6921" max="6921" width="22" style="240" customWidth="1"/>
    <col min="6922" max="7165" width="11.42578125" style="240" customWidth="1"/>
    <col min="7166" max="7166" width="18.28515625" style="240" customWidth="1"/>
    <col min="7167" max="7168" width="10.140625" style="240"/>
    <col min="7169" max="7169" width="26" style="240" customWidth="1"/>
    <col min="7170" max="7170" width="10.140625" style="240" customWidth="1"/>
    <col min="7171" max="7171" width="35.140625" style="240" customWidth="1"/>
    <col min="7172" max="7172" width="31.5703125" style="240" customWidth="1"/>
    <col min="7173" max="7173" width="26" style="240" customWidth="1"/>
    <col min="7174" max="7174" width="15.85546875" style="240" customWidth="1"/>
    <col min="7175" max="7175" width="23" style="240" customWidth="1"/>
    <col min="7176" max="7176" width="33.42578125" style="240" customWidth="1"/>
    <col min="7177" max="7177" width="22" style="240" customWidth="1"/>
    <col min="7178" max="7421" width="11.42578125" style="240" customWidth="1"/>
    <col min="7422" max="7422" width="18.28515625" style="240" customWidth="1"/>
    <col min="7423" max="7424" width="10.140625" style="240"/>
    <col min="7425" max="7425" width="26" style="240" customWidth="1"/>
    <col min="7426" max="7426" width="10.140625" style="240" customWidth="1"/>
    <col min="7427" max="7427" width="35.140625" style="240" customWidth="1"/>
    <col min="7428" max="7428" width="31.5703125" style="240" customWidth="1"/>
    <col min="7429" max="7429" width="26" style="240" customWidth="1"/>
    <col min="7430" max="7430" width="15.85546875" style="240" customWidth="1"/>
    <col min="7431" max="7431" width="23" style="240" customWidth="1"/>
    <col min="7432" max="7432" width="33.42578125" style="240" customWidth="1"/>
    <col min="7433" max="7433" width="22" style="240" customWidth="1"/>
    <col min="7434" max="7677" width="11.42578125" style="240" customWidth="1"/>
    <col min="7678" max="7678" width="18.28515625" style="240" customWidth="1"/>
    <col min="7679" max="7680" width="10.140625" style="240"/>
    <col min="7681" max="7681" width="26" style="240" customWidth="1"/>
    <col min="7682" max="7682" width="10.140625" style="240" customWidth="1"/>
    <col min="7683" max="7683" width="35.140625" style="240" customWidth="1"/>
    <col min="7684" max="7684" width="31.5703125" style="240" customWidth="1"/>
    <col min="7685" max="7685" width="26" style="240" customWidth="1"/>
    <col min="7686" max="7686" width="15.85546875" style="240" customWidth="1"/>
    <col min="7687" max="7687" width="23" style="240" customWidth="1"/>
    <col min="7688" max="7688" width="33.42578125" style="240" customWidth="1"/>
    <col min="7689" max="7689" width="22" style="240" customWidth="1"/>
    <col min="7690" max="7933" width="11.42578125" style="240" customWidth="1"/>
    <col min="7934" max="7934" width="18.28515625" style="240" customWidth="1"/>
    <col min="7935" max="7936" width="10.140625" style="240"/>
    <col min="7937" max="7937" width="26" style="240" customWidth="1"/>
    <col min="7938" max="7938" width="10.140625" style="240" customWidth="1"/>
    <col min="7939" max="7939" width="35.140625" style="240" customWidth="1"/>
    <col min="7940" max="7940" width="31.5703125" style="240" customWidth="1"/>
    <col min="7941" max="7941" width="26" style="240" customWidth="1"/>
    <col min="7942" max="7942" width="15.85546875" style="240" customWidth="1"/>
    <col min="7943" max="7943" width="23" style="240" customWidth="1"/>
    <col min="7944" max="7944" width="33.42578125" style="240" customWidth="1"/>
    <col min="7945" max="7945" width="22" style="240" customWidth="1"/>
    <col min="7946" max="8189" width="11.42578125" style="240" customWidth="1"/>
    <col min="8190" max="8190" width="18.28515625" style="240" customWidth="1"/>
    <col min="8191" max="8192" width="10.140625" style="240"/>
    <col min="8193" max="8193" width="26" style="240" customWidth="1"/>
    <col min="8194" max="8194" width="10.140625" style="240" customWidth="1"/>
    <col min="8195" max="8195" width="35.140625" style="240" customWidth="1"/>
    <col min="8196" max="8196" width="31.5703125" style="240" customWidth="1"/>
    <col min="8197" max="8197" width="26" style="240" customWidth="1"/>
    <col min="8198" max="8198" width="15.85546875" style="240" customWidth="1"/>
    <col min="8199" max="8199" width="23" style="240" customWidth="1"/>
    <col min="8200" max="8200" width="33.42578125" style="240" customWidth="1"/>
    <col min="8201" max="8201" width="22" style="240" customWidth="1"/>
    <col min="8202" max="8445" width="11.42578125" style="240" customWidth="1"/>
    <col min="8446" max="8446" width="18.28515625" style="240" customWidth="1"/>
    <col min="8447" max="8448" width="10.140625" style="240"/>
    <col min="8449" max="8449" width="26" style="240" customWidth="1"/>
    <col min="8450" max="8450" width="10.140625" style="240" customWidth="1"/>
    <col min="8451" max="8451" width="35.140625" style="240" customWidth="1"/>
    <col min="8452" max="8452" width="31.5703125" style="240" customWidth="1"/>
    <col min="8453" max="8453" width="26" style="240" customWidth="1"/>
    <col min="8454" max="8454" width="15.85546875" style="240" customWidth="1"/>
    <col min="8455" max="8455" width="23" style="240" customWidth="1"/>
    <col min="8456" max="8456" width="33.42578125" style="240" customWidth="1"/>
    <col min="8457" max="8457" width="22" style="240" customWidth="1"/>
    <col min="8458" max="8701" width="11.42578125" style="240" customWidth="1"/>
    <col min="8702" max="8702" width="18.28515625" style="240" customWidth="1"/>
    <col min="8703" max="8704" width="10.140625" style="240"/>
    <col min="8705" max="8705" width="26" style="240" customWidth="1"/>
    <col min="8706" max="8706" width="10.140625" style="240" customWidth="1"/>
    <col min="8707" max="8707" width="35.140625" style="240" customWidth="1"/>
    <col min="8708" max="8708" width="31.5703125" style="240" customWidth="1"/>
    <col min="8709" max="8709" width="26" style="240" customWidth="1"/>
    <col min="8710" max="8710" width="15.85546875" style="240" customWidth="1"/>
    <col min="8711" max="8711" width="23" style="240" customWidth="1"/>
    <col min="8712" max="8712" width="33.42578125" style="240" customWidth="1"/>
    <col min="8713" max="8713" width="22" style="240" customWidth="1"/>
    <col min="8714" max="8957" width="11.42578125" style="240" customWidth="1"/>
    <col min="8958" max="8958" width="18.28515625" style="240" customWidth="1"/>
    <col min="8959" max="8960" width="10.140625" style="240"/>
    <col min="8961" max="8961" width="26" style="240" customWidth="1"/>
    <col min="8962" max="8962" width="10.140625" style="240" customWidth="1"/>
    <col min="8963" max="8963" width="35.140625" style="240" customWidth="1"/>
    <col min="8964" max="8964" width="31.5703125" style="240" customWidth="1"/>
    <col min="8965" max="8965" width="26" style="240" customWidth="1"/>
    <col min="8966" max="8966" width="15.85546875" style="240" customWidth="1"/>
    <col min="8967" max="8967" width="23" style="240" customWidth="1"/>
    <col min="8968" max="8968" width="33.42578125" style="240" customWidth="1"/>
    <col min="8969" max="8969" width="22" style="240" customWidth="1"/>
    <col min="8970" max="9213" width="11.42578125" style="240" customWidth="1"/>
    <col min="9214" max="9214" width="18.28515625" style="240" customWidth="1"/>
    <col min="9215" max="9216" width="10.140625" style="240"/>
    <col min="9217" max="9217" width="26" style="240" customWidth="1"/>
    <col min="9218" max="9218" width="10.140625" style="240" customWidth="1"/>
    <col min="9219" max="9219" width="35.140625" style="240" customWidth="1"/>
    <col min="9220" max="9220" width="31.5703125" style="240" customWidth="1"/>
    <col min="9221" max="9221" width="26" style="240" customWidth="1"/>
    <col min="9222" max="9222" width="15.85546875" style="240" customWidth="1"/>
    <col min="9223" max="9223" width="23" style="240" customWidth="1"/>
    <col min="9224" max="9224" width="33.42578125" style="240" customWidth="1"/>
    <col min="9225" max="9225" width="22" style="240" customWidth="1"/>
    <col min="9226" max="9469" width="11.42578125" style="240" customWidth="1"/>
    <col min="9470" max="9470" width="18.28515625" style="240" customWidth="1"/>
    <col min="9471" max="9472" width="10.140625" style="240"/>
    <col min="9473" max="9473" width="26" style="240" customWidth="1"/>
    <col min="9474" max="9474" width="10.140625" style="240" customWidth="1"/>
    <col min="9475" max="9475" width="35.140625" style="240" customWidth="1"/>
    <col min="9476" max="9476" width="31.5703125" style="240" customWidth="1"/>
    <col min="9477" max="9477" width="26" style="240" customWidth="1"/>
    <col min="9478" max="9478" width="15.85546875" style="240" customWidth="1"/>
    <col min="9479" max="9479" width="23" style="240" customWidth="1"/>
    <col min="9480" max="9480" width="33.42578125" style="240" customWidth="1"/>
    <col min="9481" max="9481" width="22" style="240" customWidth="1"/>
    <col min="9482" max="9725" width="11.42578125" style="240" customWidth="1"/>
    <col min="9726" max="9726" width="18.28515625" style="240" customWidth="1"/>
    <col min="9727" max="9728" width="10.140625" style="240"/>
    <col min="9729" max="9729" width="26" style="240" customWidth="1"/>
    <col min="9730" max="9730" width="10.140625" style="240" customWidth="1"/>
    <col min="9731" max="9731" width="35.140625" style="240" customWidth="1"/>
    <col min="9732" max="9732" width="31.5703125" style="240" customWidth="1"/>
    <col min="9733" max="9733" width="26" style="240" customWidth="1"/>
    <col min="9734" max="9734" width="15.85546875" style="240" customWidth="1"/>
    <col min="9735" max="9735" width="23" style="240" customWidth="1"/>
    <col min="9736" max="9736" width="33.42578125" style="240" customWidth="1"/>
    <col min="9737" max="9737" width="22" style="240" customWidth="1"/>
    <col min="9738" max="9981" width="11.42578125" style="240" customWidth="1"/>
    <col min="9982" max="9982" width="18.28515625" style="240" customWidth="1"/>
    <col min="9983" max="9984" width="10.140625" style="240"/>
    <col min="9985" max="9985" width="26" style="240" customWidth="1"/>
    <col min="9986" max="9986" width="10.140625" style="240" customWidth="1"/>
    <col min="9987" max="9987" width="35.140625" style="240" customWidth="1"/>
    <col min="9988" max="9988" width="31.5703125" style="240" customWidth="1"/>
    <col min="9989" max="9989" width="26" style="240" customWidth="1"/>
    <col min="9990" max="9990" width="15.85546875" style="240" customWidth="1"/>
    <col min="9991" max="9991" width="23" style="240" customWidth="1"/>
    <col min="9992" max="9992" width="33.42578125" style="240" customWidth="1"/>
    <col min="9993" max="9993" width="22" style="240" customWidth="1"/>
    <col min="9994" max="10237" width="11.42578125" style="240" customWidth="1"/>
    <col min="10238" max="10238" width="18.28515625" style="240" customWidth="1"/>
    <col min="10239" max="10240" width="10.140625" style="240"/>
    <col min="10241" max="10241" width="26" style="240" customWidth="1"/>
    <col min="10242" max="10242" width="10.140625" style="240" customWidth="1"/>
    <col min="10243" max="10243" width="35.140625" style="240" customWidth="1"/>
    <col min="10244" max="10244" width="31.5703125" style="240" customWidth="1"/>
    <col min="10245" max="10245" width="26" style="240" customWidth="1"/>
    <col min="10246" max="10246" width="15.85546875" style="240" customWidth="1"/>
    <col min="10247" max="10247" width="23" style="240" customWidth="1"/>
    <col min="10248" max="10248" width="33.42578125" style="240" customWidth="1"/>
    <col min="10249" max="10249" width="22" style="240" customWidth="1"/>
    <col min="10250" max="10493" width="11.42578125" style="240" customWidth="1"/>
    <col min="10494" max="10494" width="18.28515625" style="240" customWidth="1"/>
    <col min="10495" max="10496" width="10.140625" style="240"/>
    <col min="10497" max="10497" width="26" style="240" customWidth="1"/>
    <col min="10498" max="10498" width="10.140625" style="240" customWidth="1"/>
    <col min="10499" max="10499" width="35.140625" style="240" customWidth="1"/>
    <col min="10500" max="10500" width="31.5703125" style="240" customWidth="1"/>
    <col min="10501" max="10501" width="26" style="240" customWidth="1"/>
    <col min="10502" max="10502" width="15.85546875" style="240" customWidth="1"/>
    <col min="10503" max="10503" width="23" style="240" customWidth="1"/>
    <col min="10504" max="10504" width="33.42578125" style="240" customWidth="1"/>
    <col min="10505" max="10505" width="22" style="240" customWidth="1"/>
    <col min="10506" max="10749" width="11.42578125" style="240" customWidth="1"/>
    <col min="10750" max="10750" width="18.28515625" style="240" customWidth="1"/>
    <col min="10751" max="10752" width="10.140625" style="240"/>
    <col min="10753" max="10753" width="26" style="240" customWidth="1"/>
    <col min="10754" max="10754" width="10.140625" style="240" customWidth="1"/>
    <col min="10755" max="10755" width="35.140625" style="240" customWidth="1"/>
    <col min="10756" max="10756" width="31.5703125" style="240" customWidth="1"/>
    <col min="10757" max="10757" width="26" style="240" customWidth="1"/>
    <col min="10758" max="10758" width="15.85546875" style="240" customWidth="1"/>
    <col min="10759" max="10759" width="23" style="240" customWidth="1"/>
    <col min="10760" max="10760" width="33.42578125" style="240" customWidth="1"/>
    <col min="10761" max="10761" width="22" style="240" customWidth="1"/>
    <col min="10762" max="11005" width="11.42578125" style="240" customWidth="1"/>
    <col min="11006" max="11006" width="18.28515625" style="240" customWidth="1"/>
    <col min="11007" max="11008" width="10.140625" style="240"/>
    <col min="11009" max="11009" width="26" style="240" customWidth="1"/>
    <col min="11010" max="11010" width="10.140625" style="240" customWidth="1"/>
    <col min="11011" max="11011" width="35.140625" style="240" customWidth="1"/>
    <col min="11012" max="11012" width="31.5703125" style="240" customWidth="1"/>
    <col min="11013" max="11013" width="26" style="240" customWidth="1"/>
    <col min="11014" max="11014" width="15.85546875" style="240" customWidth="1"/>
    <col min="11015" max="11015" width="23" style="240" customWidth="1"/>
    <col min="11016" max="11016" width="33.42578125" style="240" customWidth="1"/>
    <col min="11017" max="11017" width="22" style="240" customWidth="1"/>
    <col min="11018" max="11261" width="11.42578125" style="240" customWidth="1"/>
    <col min="11262" max="11262" width="18.28515625" style="240" customWidth="1"/>
    <col min="11263" max="11264" width="10.140625" style="240"/>
    <col min="11265" max="11265" width="26" style="240" customWidth="1"/>
    <col min="11266" max="11266" width="10.140625" style="240" customWidth="1"/>
    <col min="11267" max="11267" width="35.140625" style="240" customWidth="1"/>
    <col min="11268" max="11268" width="31.5703125" style="240" customWidth="1"/>
    <col min="11269" max="11269" width="26" style="240" customWidth="1"/>
    <col min="11270" max="11270" width="15.85546875" style="240" customWidth="1"/>
    <col min="11271" max="11271" width="23" style="240" customWidth="1"/>
    <col min="11272" max="11272" width="33.42578125" style="240" customWidth="1"/>
    <col min="11273" max="11273" width="22" style="240" customWidth="1"/>
    <col min="11274" max="11517" width="11.42578125" style="240" customWidth="1"/>
    <col min="11518" max="11518" width="18.28515625" style="240" customWidth="1"/>
    <col min="11519" max="11520" width="10.140625" style="240"/>
    <col min="11521" max="11521" width="26" style="240" customWidth="1"/>
    <col min="11522" max="11522" width="10.140625" style="240" customWidth="1"/>
    <col min="11523" max="11523" width="35.140625" style="240" customWidth="1"/>
    <col min="11524" max="11524" width="31.5703125" style="240" customWidth="1"/>
    <col min="11525" max="11525" width="26" style="240" customWidth="1"/>
    <col min="11526" max="11526" width="15.85546875" style="240" customWidth="1"/>
    <col min="11527" max="11527" width="23" style="240" customWidth="1"/>
    <col min="11528" max="11528" width="33.42578125" style="240" customWidth="1"/>
    <col min="11529" max="11529" width="22" style="240" customWidth="1"/>
    <col min="11530" max="11773" width="11.42578125" style="240" customWidth="1"/>
    <col min="11774" max="11774" width="18.28515625" style="240" customWidth="1"/>
    <col min="11775" max="11776" width="10.140625" style="240"/>
    <col min="11777" max="11777" width="26" style="240" customWidth="1"/>
    <col min="11778" max="11778" width="10.140625" style="240" customWidth="1"/>
    <col min="11779" max="11779" width="35.140625" style="240" customWidth="1"/>
    <col min="11780" max="11780" width="31.5703125" style="240" customWidth="1"/>
    <col min="11781" max="11781" width="26" style="240" customWidth="1"/>
    <col min="11782" max="11782" width="15.85546875" style="240" customWidth="1"/>
    <col min="11783" max="11783" width="23" style="240" customWidth="1"/>
    <col min="11784" max="11784" width="33.42578125" style="240" customWidth="1"/>
    <col min="11785" max="11785" width="22" style="240" customWidth="1"/>
    <col min="11786" max="12029" width="11.42578125" style="240" customWidth="1"/>
    <col min="12030" max="12030" width="18.28515625" style="240" customWidth="1"/>
    <col min="12031" max="12032" width="10.140625" style="240"/>
    <col min="12033" max="12033" width="26" style="240" customWidth="1"/>
    <col min="12034" max="12034" width="10.140625" style="240" customWidth="1"/>
    <col min="12035" max="12035" width="35.140625" style="240" customWidth="1"/>
    <col min="12036" max="12036" width="31.5703125" style="240" customWidth="1"/>
    <col min="12037" max="12037" width="26" style="240" customWidth="1"/>
    <col min="12038" max="12038" width="15.85546875" style="240" customWidth="1"/>
    <col min="12039" max="12039" width="23" style="240" customWidth="1"/>
    <col min="12040" max="12040" width="33.42578125" style="240" customWidth="1"/>
    <col min="12041" max="12041" width="22" style="240" customWidth="1"/>
    <col min="12042" max="12285" width="11.42578125" style="240" customWidth="1"/>
    <col min="12286" max="12286" width="18.28515625" style="240" customWidth="1"/>
    <col min="12287" max="12288" width="10.140625" style="240"/>
    <col min="12289" max="12289" width="26" style="240" customWidth="1"/>
    <col min="12290" max="12290" width="10.140625" style="240" customWidth="1"/>
    <col min="12291" max="12291" width="35.140625" style="240" customWidth="1"/>
    <col min="12292" max="12292" width="31.5703125" style="240" customWidth="1"/>
    <col min="12293" max="12293" width="26" style="240" customWidth="1"/>
    <col min="12294" max="12294" width="15.85546875" style="240" customWidth="1"/>
    <col min="12295" max="12295" width="23" style="240" customWidth="1"/>
    <col min="12296" max="12296" width="33.42578125" style="240" customWidth="1"/>
    <col min="12297" max="12297" width="22" style="240" customWidth="1"/>
    <col min="12298" max="12541" width="11.42578125" style="240" customWidth="1"/>
    <col min="12542" max="12542" width="18.28515625" style="240" customWidth="1"/>
    <col min="12543" max="12544" width="10.140625" style="240"/>
    <col min="12545" max="12545" width="26" style="240" customWidth="1"/>
    <col min="12546" max="12546" width="10.140625" style="240" customWidth="1"/>
    <col min="12547" max="12547" width="35.140625" style="240" customWidth="1"/>
    <col min="12548" max="12548" width="31.5703125" style="240" customWidth="1"/>
    <col min="12549" max="12549" width="26" style="240" customWidth="1"/>
    <col min="12550" max="12550" width="15.85546875" style="240" customWidth="1"/>
    <col min="12551" max="12551" width="23" style="240" customWidth="1"/>
    <col min="12552" max="12552" width="33.42578125" style="240" customWidth="1"/>
    <col min="12553" max="12553" width="22" style="240" customWidth="1"/>
    <col min="12554" max="12797" width="11.42578125" style="240" customWidth="1"/>
    <col min="12798" max="12798" width="18.28515625" style="240" customWidth="1"/>
    <col min="12799" max="12800" width="10.140625" style="240"/>
    <col min="12801" max="12801" width="26" style="240" customWidth="1"/>
    <col min="12802" max="12802" width="10.140625" style="240" customWidth="1"/>
    <col min="12803" max="12803" width="35.140625" style="240" customWidth="1"/>
    <col min="12804" max="12804" width="31.5703125" style="240" customWidth="1"/>
    <col min="12805" max="12805" width="26" style="240" customWidth="1"/>
    <col min="12806" max="12806" width="15.85546875" style="240" customWidth="1"/>
    <col min="12807" max="12807" width="23" style="240" customWidth="1"/>
    <col min="12808" max="12808" width="33.42578125" style="240" customWidth="1"/>
    <col min="12809" max="12809" width="22" style="240" customWidth="1"/>
    <col min="12810" max="13053" width="11.42578125" style="240" customWidth="1"/>
    <col min="13054" max="13054" width="18.28515625" style="240" customWidth="1"/>
    <col min="13055" max="13056" width="10.140625" style="240"/>
    <col min="13057" max="13057" width="26" style="240" customWidth="1"/>
    <col min="13058" max="13058" width="10.140625" style="240" customWidth="1"/>
    <col min="13059" max="13059" width="35.140625" style="240" customWidth="1"/>
    <col min="13060" max="13060" width="31.5703125" style="240" customWidth="1"/>
    <col min="13061" max="13061" width="26" style="240" customWidth="1"/>
    <col min="13062" max="13062" width="15.85546875" style="240" customWidth="1"/>
    <col min="13063" max="13063" width="23" style="240" customWidth="1"/>
    <col min="13064" max="13064" width="33.42578125" style="240" customWidth="1"/>
    <col min="13065" max="13065" width="22" style="240" customWidth="1"/>
    <col min="13066" max="13309" width="11.42578125" style="240" customWidth="1"/>
    <col min="13310" max="13310" width="18.28515625" style="240" customWidth="1"/>
    <col min="13311" max="13312" width="10.140625" style="240"/>
    <col min="13313" max="13313" width="26" style="240" customWidth="1"/>
    <col min="13314" max="13314" width="10.140625" style="240" customWidth="1"/>
    <col min="13315" max="13315" width="35.140625" style="240" customWidth="1"/>
    <col min="13316" max="13316" width="31.5703125" style="240" customWidth="1"/>
    <col min="13317" max="13317" width="26" style="240" customWidth="1"/>
    <col min="13318" max="13318" width="15.85546875" style="240" customWidth="1"/>
    <col min="13319" max="13319" width="23" style="240" customWidth="1"/>
    <col min="13320" max="13320" width="33.42578125" style="240" customWidth="1"/>
    <col min="13321" max="13321" width="22" style="240" customWidth="1"/>
    <col min="13322" max="13565" width="11.42578125" style="240" customWidth="1"/>
    <col min="13566" max="13566" width="18.28515625" style="240" customWidth="1"/>
    <col min="13567" max="13568" width="10.140625" style="240"/>
    <col min="13569" max="13569" width="26" style="240" customWidth="1"/>
    <col min="13570" max="13570" width="10.140625" style="240" customWidth="1"/>
    <col min="13571" max="13571" width="35.140625" style="240" customWidth="1"/>
    <col min="13572" max="13572" width="31.5703125" style="240" customWidth="1"/>
    <col min="13573" max="13573" width="26" style="240" customWidth="1"/>
    <col min="13574" max="13574" width="15.85546875" style="240" customWidth="1"/>
    <col min="13575" max="13575" width="23" style="240" customWidth="1"/>
    <col min="13576" max="13576" width="33.42578125" style="240" customWidth="1"/>
    <col min="13577" max="13577" width="22" style="240" customWidth="1"/>
    <col min="13578" max="13821" width="11.42578125" style="240" customWidth="1"/>
    <col min="13822" max="13822" width="18.28515625" style="240" customWidth="1"/>
    <col min="13823" max="13824" width="10.140625" style="240"/>
    <col min="13825" max="13825" width="26" style="240" customWidth="1"/>
    <col min="13826" max="13826" width="10.140625" style="240" customWidth="1"/>
    <col min="13827" max="13827" width="35.140625" style="240" customWidth="1"/>
    <col min="13828" max="13828" width="31.5703125" style="240" customWidth="1"/>
    <col min="13829" max="13829" width="26" style="240" customWidth="1"/>
    <col min="13830" max="13830" width="15.85546875" style="240" customWidth="1"/>
    <col min="13831" max="13831" width="23" style="240" customWidth="1"/>
    <col min="13832" max="13832" width="33.42578125" style="240" customWidth="1"/>
    <col min="13833" max="13833" width="22" style="240" customWidth="1"/>
    <col min="13834" max="14077" width="11.42578125" style="240" customWidth="1"/>
    <col min="14078" max="14078" width="18.28515625" style="240" customWidth="1"/>
    <col min="14079" max="14080" width="10.140625" style="240"/>
    <col min="14081" max="14081" width="26" style="240" customWidth="1"/>
    <col min="14082" max="14082" width="10.140625" style="240" customWidth="1"/>
    <col min="14083" max="14083" width="35.140625" style="240" customWidth="1"/>
    <col min="14084" max="14084" width="31.5703125" style="240" customWidth="1"/>
    <col min="14085" max="14085" width="26" style="240" customWidth="1"/>
    <col min="14086" max="14086" width="15.85546875" style="240" customWidth="1"/>
    <col min="14087" max="14087" width="23" style="240" customWidth="1"/>
    <col min="14088" max="14088" width="33.42578125" style="240" customWidth="1"/>
    <col min="14089" max="14089" width="22" style="240" customWidth="1"/>
    <col min="14090" max="14333" width="11.42578125" style="240" customWidth="1"/>
    <col min="14334" max="14334" width="18.28515625" style="240" customWidth="1"/>
    <col min="14335" max="14336" width="10.140625" style="240"/>
    <col min="14337" max="14337" width="26" style="240" customWidth="1"/>
    <col min="14338" max="14338" width="10.140625" style="240" customWidth="1"/>
    <col min="14339" max="14339" width="35.140625" style="240" customWidth="1"/>
    <col min="14340" max="14340" width="31.5703125" style="240" customWidth="1"/>
    <col min="14341" max="14341" width="26" style="240" customWidth="1"/>
    <col min="14342" max="14342" width="15.85546875" style="240" customWidth="1"/>
    <col min="14343" max="14343" width="23" style="240" customWidth="1"/>
    <col min="14344" max="14344" width="33.42578125" style="240" customWidth="1"/>
    <col min="14345" max="14345" width="22" style="240" customWidth="1"/>
    <col min="14346" max="14589" width="11.42578125" style="240" customWidth="1"/>
    <col min="14590" max="14590" width="18.28515625" style="240" customWidth="1"/>
    <col min="14591" max="14592" width="10.140625" style="240"/>
    <col min="14593" max="14593" width="26" style="240" customWidth="1"/>
    <col min="14594" max="14594" width="10.140625" style="240" customWidth="1"/>
    <col min="14595" max="14595" width="35.140625" style="240" customWidth="1"/>
    <col min="14596" max="14596" width="31.5703125" style="240" customWidth="1"/>
    <col min="14597" max="14597" width="26" style="240" customWidth="1"/>
    <col min="14598" max="14598" width="15.85546875" style="240" customWidth="1"/>
    <col min="14599" max="14599" width="23" style="240" customWidth="1"/>
    <col min="14600" max="14600" width="33.42578125" style="240" customWidth="1"/>
    <col min="14601" max="14601" width="22" style="240" customWidth="1"/>
    <col min="14602" max="14845" width="11.42578125" style="240" customWidth="1"/>
    <col min="14846" max="14846" width="18.28515625" style="240" customWidth="1"/>
    <col min="14847" max="14848" width="10.140625" style="240"/>
    <col min="14849" max="14849" width="26" style="240" customWidth="1"/>
    <col min="14850" max="14850" width="10.140625" style="240" customWidth="1"/>
    <col min="14851" max="14851" width="35.140625" style="240" customWidth="1"/>
    <col min="14852" max="14852" width="31.5703125" style="240" customWidth="1"/>
    <col min="14853" max="14853" width="26" style="240" customWidth="1"/>
    <col min="14854" max="14854" width="15.85546875" style="240" customWidth="1"/>
    <col min="14855" max="14855" width="23" style="240" customWidth="1"/>
    <col min="14856" max="14856" width="33.42578125" style="240" customWidth="1"/>
    <col min="14857" max="14857" width="22" style="240" customWidth="1"/>
    <col min="14858" max="15101" width="11.42578125" style="240" customWidth="1"/>
    <col min="15102" max="15102" width="18.28515625" style="240" customWidth="1"/>
    <col min="15103" max="15104" width="10.140625" style="240"/>
    <col min="15105" max="15105" width="26" style="240" customWidth="1"/>
    <col min="15106" max="15106" width="10.140625" style="240" customWidth="1"/>
    <col min="15107" max="15107" width="35.140625" style="240" customWidth="1"/>
    <col min="15108" max="15108" width="31.5703125" style="240" customWidth="1"/>
    <col min="15109" max="15109" width="26" style="240" customWidth="1"/>
    <col min="15110" max="15110" width="15.85546875" style="240" customWidth="1"/>
    <col min="15111" max="15111" width="23" style="240" customWidth="1"/>
    <col min="15112" max="15112" width="33.42578125" style="240" customWidth="1"/>
    <col min="15113" max="15113" width="22" style="240" customWidth="1"/>
    <col min="15114" max="15357" width="11.42578125" style="240" customWidth="1"/>
    <col min="15358" max="15358" width="18.28515625" style="240" customWidth="1"/>
    <col min="15359" max="15360" width="10.140625" style="240"/>
    <col min="15361" max="15361" width="26" style="240" customWidth="1"/>
    <col min="15362" max="15362" width="10.140625" style="240" customWidth="1"/>
    <col min="15363" max="15363" width="35.140625" style="240" customWidth="1"/>
    <col min="15364" max="15364" width="31.5703125" style="240" customWidth="1"/>
    <col min="15365" max="15365" width="26" style="240" customWidth="1"/>
    <col min="15366" max="15366" width="15.85546875" style="240" customWidth="1"/>
    <col min="15367" max="15367" width="23" style="240" customWidth="1"/>
    <col min="15368" max="15368" width="33.42578125" style="240" customWidth="1"/>
    <col min="15369" max="15369" width="22" style="240" customWidth="1"/>
    <col min="15370" max="15613" width="11.42578125" style="240" customWidth="1"/>
    <col min="15614" max="15614" width="18.28515625" style="240" customWidth="1"/>
    <col min="15615" max="15616" width="10.140625" style="240"/>
    <col min="15617" max="15617" width="26" style="240" customWidth="1"/>
    <col min="15618" max="15618" width="10.140625" style="240" customWidth="1"/>
    <col min="15619" max="15619" width="35.140625" style="240" customWidth="1"/>
    <col min="15620" max="15620" width="31.5703125" style="240" customWidth="1"/>
    <col min="15621" max="15621" width="26" style="240" customWidth="1"/>
    <col min="15622" max="15622" width="15.85546875" style="240" customWidth="1"/>
    <col min="15623" max="15623" width="23" style="240" customWidth="1"/>
    <col min="15624" max="15624" width="33.42578125" style="240" customWidth="1"/>
    <col min="15625" max="15625" width="22" style="240" customWidth="1"/>
    <col min="15626" max="15869" width="11.42578125" style="240" customWidth="1"/>
    <col min="15870" max="15870" width="18.28515625" style="240" customWidth="1"/>
    <col min="15871" max="15872" width="10.140625" style="240"/>
    <col min="15873" max="15873" width="26" style="240" customWidth="1"/>
    <col min="15874" max="15874" width="10.140625" style="240" customWidth="1"/>
    <col min="15875" max="15875" width="35.140625" style="240" customWidth="1"/>
    <col min="15876" max="15876" width="31.5703125" style="240" customWidth="1"/>
    <col min="15877" max="15877" width="26" style="240" customWidth="1"/>
    <col min="15878" max="15878" width="15.85546875" style="240" customWidth="1"/>
    <col min="15879" max="15879" width="23" style="240" customWidth="1"/>
    <col min="15880" max="15880" width="33.42578125" style="240" customWidth="1"/>
    <col min="15881" max="15881" width="22" style="240" customWidth="1"/>
    <col min="15882" max="16125" width="11.42578125" style="240" customWidth="1"/>
    <col min="16126" max="16126" width="18.28515625" style="240" customWidth="1"/>
    <col min="16127" max="16128" width="10.140625" style="240"/>
    <col min="16129" max="16129" width="26" style="240" customWidth="1"/>
    <col min="16130" max="16130" width="10.140625" style="240" customWidth="1"/>
    <col min="16131" max="16131" width="35.140625" style="240" customWidth="1"/>
    <col min="16132" max="16132" width="31.5703125" style="240" customWidth="1"/>
    <col min="16133" max="16133" width="26" style="240" customWidth="1"/>
    <col min="16134" max="16134" width="15.85546875" style="240" customWidth="1"/>
    <col min="16135" max="16135" width="23" style="240" customWidth="1"/>
    <col min="16136" max="16136" width="33.42578125" style="240" customWidth="1"/>
    <col min="16137" max="16137" width="22" style="240" customWidth="1"/>
    <col min="16138" max="16381" width="11.42578125" style="240" customWidth="1"/>
    <col min="16382" max="16382" width="18.28515625" style="240" customWidth="1"/>
    <col min="16383" max="16384" width="10.140625" style="240"/>
  </cols>
  <sheetData>
    <row r="1" spans="1:256" customFormat="1">
      <c r="A1" s="737"/>
      <c r="B1" s="738" t="s">
        <v>681</v>
      </c>
      <c r="C1" s="739"/>
      <c r="D1" s="739"/>
      <c r="E1" s="739"/>
      <c r="F1" s="739"/>
      <c r="G1" s="739"/>
      <c r="H1" s="739"/>
      <c r="I1" s="7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c r="GA1" s="240"/>
      <c r="GB1" s="240"/>
      <c r="GC1" s="240"/>
      <c r="GD1" s="240"/>
      <c r="GE1" s="240"/>
      <c r="GF1" s="240"/>
      <c r="GG1" s="240"/>
      <c r="GH1" s="240"/>
      <c r="GI1" s="240"/>
      <c r="GJ1" s="240"/>
      <c r="GK1" s="240"/>
      <c r="GL1" s="240"/>
      <c r="GM1" s="240"/>
      <c r="GN1" s="240"/>
      <c r="GO1" s="240"/>
      <c r="GP1" s="240"/>
      <c r="GQ1" s="240"/>
      <c r="GR1" s="240"/>
      <c r="GS1" s="240"/>
      <c r="GT1" s="240"/>
      <c r="GU1" s="240"/>
      <c r="GV1" s="240"/>
      <c r="GW1" s="240"/>
      <c r="GX1" s="240"/>
      <c r="GY1" s="240"/>
      <c r="GZ1" s="240"/>
      <c r="HA1" s="240"/>
      <c r="HB1" s="240"/>
      <c r="HC1" s="240"/>
      <c r="HD1" s="240"/>
      <c r="HE1" s="240"/>
      <c r="HF1" s="240"/>
      <c r="HG1" s="240"/>
      <c r="HH1" s="240"/>
      <c r="HI1" s="240"/>
      <c r="HJ1" s="240"/>
      <c r="HK1" s="240"/>
      <c r="HL1" s="240"/>
      <c r="HM1" s="240"/>
      <c r="HN1" s="240"/>
      <c r="HO1" s="240"/>
      <c r="HP1" s="240"/>
      <c r="HQ1" s="240"/>
      <c r="HR1" s="240"/>
      <c r="HS1" s="240"/>
      <c r="HT1" s="240"/>
      <c r="HU1" s="240"/>
      <c r="HV1" s="240"/>
      <c r="HW1" s="240"/>
      <c r="HX1" s="240"/>
      <c r="HY1" s="240"/>
      <c r="HZ1" s="240"/>
      <c r="IA1" s="240"/>
      <c r="IB1" s="240"/>
      <c r="IC1" s="240"/>
      <c r="ID1" s="240"/>
      <c r="IE1" s="240"/>
      <c r="IF1" s="240"/>
      <c r="IG1" s="240"/>
      <c r="IH1" s="240"/>
      <c r="II1" s="240"/>
      <c r="IJ1" s="240"/>
      <c r="IK1" s="240"/>
      <c r="IL1" s="240"/>
      <c r="IM1" s="240"/>
      <c r="IN1" s="240"/>
      <c r="IO1" s="240"/>
      <c r="IP1" s="240"/>
      <c r="IQ1" s="240"/>
      <c r="IR1" s="240"/>
      <c r="IS1" s="240"/>
      <c r="IT1" s="240"/>
      <c r="IU1" s="240"/>
      <c r="IV1" s="240"/>
    </row>
    <row r="2" spans="1:256" customFormat="1" ht="15.75" thickBot="1">
      <c r="A2" s="737"/>
      <c r="B2" s="741"/>
      <c r="C2" s="742"/>
      <c r="D2" s="742"/>
      <c r="E2" s="742"/>
      <c r="F2" s="742"/>
      <c r="G2" s="742"/>
      <c r="H2" s="742"/>
      <c r="I2" s="743"/>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c r="GA2" s="240"/>
      <c r="GB2" s="240"/>
      <c r="GC2" s="240"/>
      <c r="GD2" s="240"/>
      <c r="GE2" s="240"/>
      <c r="GF2" s="240"/>
      <c r="GG2" s="240"/>
      <c r="GH2" s="240"/>
      <c r="GI2" s="240"/>
      <c r="GJ2" s="240"/>
      <c r="GK2" s="240"/>
      <c r="GL2" s="240"/>
      <c r="GM2" s="240"/>
      <c r="GN2" s="240"/>
      <c r="GO2" s="240"/>
      <c r="GP2" s="240"/>
      <c r="GQ2" s="240"/>
      <c r="GR2" s="240"/>
      <c r="GS2" s="240"/>
      <c r="GT2" s="240"/>
      <c r="GU2" s="240"/>
      <c r="GV2" s="240"/>
      <c r="GW2" s="240"/>
      <c r="GX2" s="240"/>
      <c r="GY2" s="240"/>
      <c r="GZ2" s="240"/>
      <c r="HA2" s="240"/>
      <c r="HB2" s="240"/>
      <c r="HC2" s="240"/>
      <c r="HD2" s="240"/>
      <c r="HE2" s="240"/>
      <c r="HF2" s="240"/>
      <c r="HG2" s="240"/>
      <c r="HH2" s="240"/>
      <c r="HI2" s="240"/>
      <c r="HJ2" s="240"/>
      <c r="HK2" s="240"/>
      <c r="HL2" s="240"/>
      <c r="HM2" s="240"/>
      <c r="HN2" s="240"/>
      <c r="HO2" s="240"/>
      <c r="HP2" s="240"/>
      <c r="HQ2" s="240"/>
      <c r="HR2" s="240"/>
      <c r="HS2" s="240"/>
      <c r="HT2" s="240"/>
      <c r="HU2" s="240"/>
      <c r="HV2" s="240"/>
      <c r="HW2" s="240"/>
      <c r="HX2" s="240"/>
      <c r="HY2" s="240"/>
      <c r="HZ2" s="240"/>
      <c r="IA2" s="240"/>
      <c r="IB2" s="240"/>
      <c r="IC2" s="240"/>
      <c r="ID2" s="240"/>
      <c r="IE2" s="240"/>
      <c r="IF2" s="240"/>
      <c r="IG2" s="240"/>
      <c r="IH2" s="240"/>
      <c r="II2" s="240"/>
      <c r="IJ2" s="240"/>
      <c r="IK2" s="240"/>
      <c r="IL2" s="240"/>
      <c r="IM2" s="240"/>
      <c r="IN2" s="240"/>
      <c r="IO2" s="240"/>
      <c r="IP2" s="240"/>
      <c r="IQ2" s="240"/>
      <c r="IR2" s="240"/>
      <c r="IS2" s="240"/>
      <c r="IT2" s="240"/>
      <c r="IU2" s="240"/>
      <c r="IV2" s="240"/>
    </row>
    <row r="3" spans="1:256" customFormat="1" ht="41.25" customHeight="1" thickBot="1">
      <c r="A3" s="240"/>
      <c r="B3" s="744" t="s">
        <v>682</v>
      </c>
      <c r="C3" s="745"/>
      <c r="D3" s="745"/>
      <c r="E3" s="745"/>
      <c r="F3" s="745"/>
      <c r="G3" s="745"/>
      <c r="H3" s="745"/>
      <c r="I3" s="746"/>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240"/>
      <c r="FU3" s="240"/>
      <c r="FV3" s="240"/>
      <c r="FW3" s="240"/>
      <c r="FX3" s="240"/>
      <c r="FY3" s="240"/>
      <c r="FZ3" s="240"/>
      <c r="GA3" s="240"/>
      <c r="GB3" s="240"/>
      <c r="GC3" s="240"/>
      <c r="GD3" s="240"/>
      <c r="GE3" s="240"/>
      <c r="GF3" s="240"/>
      <c r="GG3" s="240"/>
      <c r="GH3" s="240"/>
      <c r="GI3" s="240"/>
      <c r="GJ3" s="240"/>
      <c r="GK3" s="240"/>
      <c r="GL3" s="240"/>
      <c r="GM3" s="240"/>
      <c r="GN3" s="240"/>
      <c r="GO3" s="240"/>
      <c r="GP3" s="240"/>
      <c r="GQ3" s="240"/>
      <c r="GR3" s="240"/>
      <c r="GS3" s="240"/>
      <c r="GT3" s="240"/>
      <c r="GU3" s="240"/>
      <c r="GV3" s="240"/>
      <c r="GW3" s="240"/>
      <c r="GX3" s="240"/>
      <c r="GY3" s="240"/>
      <c r="GZ3" s="240"/>
      <c r="HA3" s="240"/>
      <c r="HB3" s="240"/>
      <c r="HC3" s="240"/>
      <c r="HD3" s="240"/>
      <c r="HE3" s="240"/>
      <c r="HF3" s="240"/>
      <c r="HG3" s="240"/>
      <c r="HH3" s="240"/>
      <c r="HI3" s="240"/>
      <c r="HJ3" s="240"/>
      <c r="HK3" s="240"/>
      <c r="HL3" s="240"/>
      <c r="HM3" s="240"/>
      <c r="HN3" s="240"/>
      <c r="HO3" s="240"/>
      <c r="HP3" s="240"/>
      <c r="HQ3" s="240"/>
      <c r="HR3" s="240"/>
      <c r="HS3" s="240"/>
      <c r="HT3" s="240"/>
      <c r="HU3" s="240"/>
      <c r="HV3" s="240"/>
      <c r="HW3" s="240"/>
      <c r="HX3" s="240"/>
      <c r="HY3" s="240"/>
      <c r="HZ3" s="240"/>
      <c r="IA3" s="240"/>
      <c r="IB3" s="240"/>
      <c r="IC3" s="240"/>
      <c r="ID3" s="240"/>
      <c r="IE3" s="240"/>
      <c r="IF3" s="240"/>
      <c r="IG3" s="240"/>
      <c r="IH3" s="240"/>
      <c r="II3" s="240"/>
      <c r="IJ3" s="240"/>
      <c r="IK3" s="240"/>
      <c r="IL3" s="240"/>
      <c r="IM3" s="240"/>
      <c r="IN3" s="240"/>
      <c r="IO3" s="240"/>
      <c r="IP3" s="240"/>
      <c r="IQ3" s="240"/>
      <c r="IR3" s="240"/>
      <c r="IS3" s="240"/>
      <c r="IT3" s="240"/>
      <c r="IU3" s="240"/>
      <c r="IV3" s="240"/>
    </row>
    <row r="4" spans="1:256" customFormat="1" ht="21" thickBot="1">
      <c r="A4" s="747" t="s">
        <v>683</v>
      </c>
      <c r="B4" s="749" t="s">
        <v>684</v>
      </c>
      <c r="C4" s="749"/>
      <c r="D4" s="749"/>
      <c r="E4" s="749"/>
      <c r="F4" s="749"/>
      <c r="G4" s="749"/>
      <c r="H4" s="749"/>
      <c r="I4" s="75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c r="HV4" s="240"/>
      <c r="HW4" s="240"/>
      <c r="HX4" s="240"/>
      <c r="HY4" s="240"/>
      <c r="HZ4" s="240"/>
      <c r="IA4" s="240"/>
      <c r="IB4" s="240"/>
      <c r="IC4" s="240"/>
      <c r="ID4" s="240"/>
      <c r="IE4" s="240"/>
      <c r="IF4" s="240"/>
      <c r="IG4" s="240"/>
      <c r="IH4" s="240"/>
      <c r="II4" s="240"/>
      <c r="IJ4" s="240"/>
      <c r="IK4" s="240"/>
      <c r="IL4" s="240"/>
      <c r="IM4" s="240"/>
      <c r="IN4" s="240"/>
      <c r="IO4" s="240"/>
      <c r="IP4" s="240"/>
      <c r="IQ4" s="240"/>
      <c r="IR4" s="240"/>
      <c r="IS4" s="240"/>
      <c r="IT4" s="240"/>
      <c r="IU4" s="240"/>
      <c r="IV4" s="240"/>
    </row>
    <row r="5" spans="1:256" customFormat="1" ht="36.75" thickBot="1">
      <c r="A5" s="748"/>
      <c r="B5" s="751" t="s">
        <v>501</v>
      </c>
      <c r="C5" s="752"/>
      <c r="D5" s="241" t="s">
        <v>685</v>
      </c>
      <c r="E5" s="241" t="s">
        <v>686</v>
      </c>
      <c r="F5" s="242" t="s">
        <v>687</v>
      </c>
      <c r="G5" s="241" t="s">
        <v>42</v>
      </c>
      <c r="H5" s="241" t="s">
        <v>596</v>
      </c>
      <c r="I5" s="241" t="s">
        <v>688</v>
      </c>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c r="FX5" s="240"/>
      <c r="FY5" s="240"/>
      <c r="FZ5" s="240"/>
      <c r="GA5" s="240"/>
      <c r="GB5" s="240"/>
      <c r="GC5" s="240"/>
      <c r="GD5" s="240"/>
      <c r="GE5" s="240"/>
      <c r="GF5" s="240"/>
      <c r="GG5" s="240"/>
      <c r="GH5" s="240"/>
      <c r="GI5" s="240"/>
      <c r="GJ5" s="240"/>
      <c r="GK5" s="240"/>
      <c r="GL5" s="240"/>
      <c r="GM5" s="240"/>
      <c r="GN5" s="240"/>
      <c r="GO5" s="240"/>
      <c r="GP5" s="240"/>
      <c r="GQ5" s="240"/>
      <c r="GR5" s="240"/>
      <c r="GS5" s="240"/>
      <c r="GT5" s="240"/>
      <c r="GU5" s="240"/>
      <c r="GV5" s="240"/>
      <c r="GW5" s="240"/>
      <c r="GX5" s="240"/>
      <c r="GY5" s="240"/>
      <c r="GZ5" s="240"/>
      <c r="HA5" s="240"/>
      <c r="HB5" s="240"/>
      <c r="HC5" s="240"/>
      <c r="HD5" s="240"/>
      <c r="HE5" s="240"/>
      <c r="HF5" s="240"/>
      <c r="HG5" s="240"/>
      <c r="HH5" s="240"/>
      <c r="HI5" s="240"/>
      <c r="HJ5" s="240"/>
      <c r="HK5" s="240"/>
      <c r="HL5" s="240"/>
      <c r="HM5" s="240"/>
      <c r="HN5" s="240"/>
      <c r="HO5" s="240"/>
      <c r="HP5" s="240"/>
      <c r="HQ5" s="240"/>
      <c r="HR5" s="240"/>
      <c r="HS5" s="240"/>
      <c r="HT5" s="240"/>
      <c r="HU5" s="240"/>
      <c r="HV5" s="240"/>
      <c r="HW5" s="240"/>
      <c r="HX5" s="240"/>
      <c r="HY5" s="240"/>
      <c r="HZ5" s="240"/>
      <c r="IA5" s="240"/>
      <c r="IB5" s="240"/>
      <c r="IC5" s="240"/>
      <c r="ID5" s="240"/>
      <c r="IE5" s="240"/>
      <c r="IF5" s="240"/>
      <c r="IG5" s="240"/>
      <c r="IH5" s="240"/>
      <c r="II5" s="240"/>
      <c r="IJ5" s="240"/>
      <c r="IK5" s="240"/>
      <c r="IL5" s="240"/>
      <c r="IM5" s="240"/>
      <c r="IN5" s="240"/>
      <c r="IO5" s="240"/>
      <c r="IP5" s="240"/>
      <c r="IQ5" s="240"/>
      <c r="IR5" s="240"/>
      <c r="IS5" s="240"/>
      <c r="IT5" s="240"/>
      <c r="IU5" s="240"/>
      <c r="IV5" s="240"/>
    </row>
    <row r="6" spans="1:256" ht="66" customHeight="1" thickBot="1">
      <c r="A6" s="733" t="s">
        <v>689</v>
      </c>
      <c r="B6" s="243" t="s">
        <v>3</v>
      </c>
      <c r="C6" s="244" t="s">
        <v>690</v>
      </c>
      <c r="D6" s="244" t="s">
        <v>691</v>
      </c>
      <c r="E6" s="244" t="s">
        <v>692</v>
      </c>
      <c r="F6" s="244" t="s">
        <v>693</v>
      </c>
      <c r="G6" s="244" t="s">
        <v>694</v>
      </c>
      <c r="H6" s="244" t="s">
        <v>695</v>
      </c>
      <c r="I6" s="245">
        <v>44165</v>
      </c>
      <c r="J6" s="246"/>
      <c r="K6" s="246"/>
      <c r="L6" s="246"/>
      <c r="M6" s="246"/>
      <c r="N6" s="246"/>
      <c r="O6" s="246"/>
      <c r="P6" s="246"/>
      <c r="Q6" s="246"/>
      <c r="R6" s="246"/>
      <c r="S6" s="246"/>
      <c r="T6" s="246"/>
      <c r="U6" s="246"/>
      <c r="V6" s="246"/>
      <c r="W6" s="246"/>
    </row>
    <row r="7" spans="1:256" ht="60" customHeight="1" thickBot="1">
      <c r="A7" s="733"/>
      <c r="B7" s="243">
        <v>1.2</v>
      </c>
      <c r="C7" s="247" t="s">
        <v>696</v>
      </c>
      <c r="D7" s="247" t="s">
        <v>697</v>
      </c>
      <c r="E7" s="247" t="s">
        <v>698</v>
      </c>
      <c r="F7" s="247" t="s">
        <v>699</v>
      </c>
      <c r="G7" s="244" t="s">
        <v>694</v>
      </c>
      <c r="H7" s="244" t="s">
        <v>700</v>
      </c>
      <c r="I7" s="245">
        <v>44165</v>
      </c>
      <c r="J7" s="246"/>
      <c r="K7" s="246"/>
      <c r="L7" s="246"/>
      <c r="M7" s="246"/>
      <c r="N7" s="246"/>
      <c r="O7" s="246"/>
      <c r="P7" s="246"/>
      <c r="Q7" s="246"/>
      <c r="R7" s="246"/>
      <c r="S7" s="246"/>
      <c r="T7" s="246"/>
      <c r="U7" s="246"/>
      <c r="V7" s="246"/>
      <c r="W7" s="246"/>
    </row>
    <row r="8" spans="1:256" ht="62.25" customHeight="1" thickBot="1">
      <c r="A8" s="733"/>
      <c r="B8" s="248">
        <v>1.3</v>
      </c>
      <c r="C8" s="247" t="s">
        <v>701</v>
      </c>
      <c r="D8" s="247" t="s">
        <v>702</v>
      </c>
      <c r="E8" s="247" t="s">
        <v>703</v>
      </c>
      <c r="F8" s="247" t="s">
        <v>704</v>
      </c>
      <c r="G8" s="244" t="s">
        <v>694</v>
      </c>
      <c r="H8" s="244" t="s">
        <v>705</v>
      </c>
      <c r="I8" s="245">
        <v>44012</v>
      </c>
      <c r="J8" s="246"/>
      <c r="K8" s="246"/>
      <c r="L8" s="246"/>
      <c r="M8" s="246"/>
      <c r="N8" s="246"/>
      <c r="O8" s="246"/>
      <c r="P8" s="246"/>
      <c r="Q8" s="246"/>
      <c r="R8" s="246"/>
      <c r="S8" s="246"/>
      <c r="T8" s="246"/>
      <c r="U8" s="246"/>
      <c r="V8" s="246"/>
      <c r="W8" s="246"/>
    </row>
    <row r="9" spans="1:256" ht="80.25" customHeight="1" thickBot="1">
      <c r="A9" s="734" t="s">
        <v>706</v>
      </c>
      <c r="B9" s="243" t="s">
        <v>5</v>
      </c>
      <c r="C9" s="244" t="s">
        <v>707</v>
      </c>
      <c r="D9" s="244" t="s">
        <v>708</v>
      </c>
      <c r="E9" s="244" t="s">
        <v>709</v>
      </c>
      <c r="F9" s="244" t="s">
        <v>710</v>
      </c>
      <c r="G9" s="244" t="s">
        <v>711</v>
      </c>
      <c r="H9" s="244" t="s">
        <v>712</v>
      </c>
      <c r="I9" s="245">
        <v>44165</v>
      </c>
      <c r="J9" s="246"/>
      <c r="K9" s="246"/>
      <c r="L9" s="246"/>
      <c r="M9" s="246"/>
      <c r="N9" s="246"/>
      <c r="O9" s="246"/>
      <c r="P9" s="246"/>
      <c r="Q9" s="246"/>
      <c r="R9" s="246"/>
      <c r="S9" s="246"/>
      <c r="T9" s="246"/>
      <c r="U9" s="246"/>
      <c r="V9" s="246"/>
      <c r="W9" s="246"/>
    </row>
    <row r="10" spans="1:256" ht="87.75" customHeight="1" thickBot="1">
      <c r="A10" s="733"/>
      <c r="B10" s="249" t="s">
        <v>6</v>
      </c>
      <c r="C10" s="244" t="s">
        <v>713</v>
      </c>
      <c r="D10" s="244" t="s">
        <v>714</v>
      </c>
      <c r="E10" s="244" t="s">
        <v>715</v>
      </c>
      <c r="F10" s="244" t="s">
        <v>716</v>
      </c>
      <c r="G10" s="244" t="s">
        <v>717</v>
      </c>
      <c r="H10" s="244" t="s">
        <v>718</v>
      </c>
      <c r="I10" s="245">
        <v>44165</v>
      </c>
      <c r="J10" s="246"/>
      <c r="K10" s="246"/>
      <c r="L10" s="246"/>
      <c r="M10" s="246"/>
      <c r="N10" s="246"/>
      <c r="O10" s="246"/>
      <c r="P10" s="246"/>
      <c r="Q10" s="246"/>
      <c r="R10" s="246"/>
      <c r="S10" s="246"/>
      <c r="T10" s="246"/>
      <c r="U10" s="246"/>
      <c r="V10" s="246"/>
      <c r="W10" s="246"/>
    </row>
    <row r="11" spans="1:256" ht="68.25" customHeight="1" thickBot="1">
      <c r="A11" s="733"/>
      <c r="B11" s="249" t="s">
        <v>7</v>
      </c>
      <c r="C11" s="244" t="s">
        <v>719</v>
      </c>
      <c r="D11" s="244" t="s">
        <v>720</v>
      </c>
      <c r="E11" s="244" t="s">
        <v>721</v>
      </c>
      <c r="F11" s="244" t="s">
        <v>722</v>
      </c>
      <c r="G11" s="244" t="s">
        <v>694</v>
      </c>
      <c r="H11" s="244" t="s">
        <v>723</v>
      </c>
      <c r="I11" s="245">
        <v>44165</v>
      </c>
      <c r="J11" s="246"/>
      <c r="K11" s="246"/>
      <c r="L11" s="246"/>
      <c r="M11" s="246"/>
      <c r="N11" s="246"/>
      <c r="O11" s="246"/>
      <c r="P11" s="246"/>
      <c r="Q11" s="246"/>
      <c r="R11" s="246"/>
      <c r="S11" s="246"/>
      <c r="T11" s="246"/>
      <c r="U11" s="246"/>
      <c r="V11" s="246"/>
      <c r="W11" s="246"/>
    </row>
    <row r="12" spans="1:256" ht="59.25" customHeight="1" thickBot="1">
      <c r="A12" s="733"/>
      <c r="B12" s="249" t="s">
        <v>527</v>
      </c>
      <c r="C12" s="244" t="s">
        <v>724</v>
      </c>
      <c r="D12" s="244" t="s">
        <v>725</v>
      </c>
      <c r="E12" s="244" t="s">
        <v>726</v>
      </c>
      <c r="F12" s="244" t="s">
        <v>727</v>
      </c>
      <c r="G12" s="244" t="s">
        <v>728</v>
      </c>
      <c r="H12" s="244" t="s">
        <v>729</v>
      </c>
      <c r="I12" s="245">
        <v>44165</v>
      </c>
      <c r="J12" s="246"/>
      <c r="K12" s="246"/>
      <c r="L12" s="246"/>
      <c r="M12" s="246"/>
      <c r="N12" s="246"/>
      <c r="O12" s="246"/>
      <c r="P12" s="246"/>
      <c r="Q12" s="246"/>
      <c r="R12" s="246"/>
      <c r="S12" s="246"/>
      <c r="T12" s="246"/>
      <c r="U12" s="246"/>
      <c r="V12" s="246"/>
      <c r="W12" s="246"/>
    </row>
    <row r="13" spans="1:256" ht="64.5" customHeight="1" thickBot="1">
      <c r="A13" s="733"/>
      <c r="B13" s="249" t="s">
        <v>572</v>
      </c>
      <c r="C13" s="244" t="s">
        <v>730</v>
      </c>
      <c r="D13" s="244" t="s">
        <v>731</v>
      </c>
      <c r="E13" s="244" t="s">
        <v>732</v>
      </c>
      <c r="F13" s="244" t="s">
        <v>733</v>
      </c>
      <c r="G13" s="244" t="s">
        <v>694</v>
      </c>
      <c r="H13" s="244" t="s">
        <v>734</v>
      </c>
      <c r="I13" s="245">
        <v>44042</v>
      </c>
      <c r="J13" s="246"/>
      <c r="K13" s="246"/>
      <c r="L13" s="246"/>
      <c r="M13" s="246"/>
      <c r="N13" s="246"/>
      <c r="O13" s="246"/>
      <c r="P13" s="246"/>
      <c r="Q13" s="246"/>
      <c r="R13" s="246"/>
      <c r="S13" s="246"/>
      <c r="T13" s="246"/>
      <c r="U13" s="246"/>
      <c r="V13" s="246"/>
      <c r="W13" s="246"/>
    </row>
    <row r="14" spans="1:256" ht="62.25" customHeight="1" thickBot="1">
      <c r="A14" s="735" t="s">
        <v>735</v>
      </c>
      <c r="B14" s="243" t="s">
        <v>9</v>
      </c>
      <c r="C14" s="244" t="s">
        <v>736</v>
      </c>
      <c r="D14" s="244" t="s">
        <v>737</v>
      </c>
      <c r="E14" s="244" t="s">
        <v>738</v>
      </c>
      <c r="F14" s="244" t="s">
        <v>739</v>
      </c>
      <c r="G14" s="244" t="s">
        <v>694</v>
      </c>
      <c r="H14" s="244" t="s">
        <v>728</v>
      </c>
      <c r="I14" s="245">
        <v>44195</v>
      </c>
      <c r="J14" s="246"/>
      <c r="K14" s="246"/>
      <c r="L14" s="246"/>
      <c r="M14" s="246"/>
      <c r="N14" s="246"/>
      <c r="O14" s="246"/>
      <c r="P14" s="246"/>
      <c r="Q14" s="246"/>
      <c r="R14" s="246"/>
      <c r="S14" s="246"/>
      <c r="T14" s="246"/>
      <c r="U14" s="246"/>
      <c r="V14" s="246"/>
      <c r="W14" s="246"/>
    </row>
    <row r="15" spans="1:256" ht="72.75" customHeight="1" thickBot="1">
      <c r="A15" s="736"/>
      <c r="B15" s="249" t="s">
        <v>10</v>
      </c>
      <c r="C15" s="247" t="s">
        <v>740</v>
      </c>
      <c r="D15" s="247" t="s">
        <v>741</v>
      </c>
      <c r="E15" s="250" t="s">
        <v>742</v>
      </c>
      <c r="F15" s="251" t="s">
        <v>743</v>
      </c>
      <c r="G15" s="244" t="s">
        <v>694</v>
      </c>
      <c r="H15" s="251" t="s">
        <v>744</v>
      </c>
      <c r="I15" s="245">
        <v>44195</v>
      </c>
      <c r="J15" s="246"/>
      <c r="K15" s="246"/>
      <c r="L15" s="246"/>
      <c r="M15" s="246"/>
      <c r="N15" s="246"/>
      <c r="O15" s="246"/>
      <c r="P15" s="246"/>
      <c r="Q15" s="246"/>
      <c r="R15" s="246"/>
      <c r="S15" s="246"/>
      <c r="T15" s="246"/>
      <c r="U15" s="246"/>
      <c r="V15" s="246"/>
      <c r="W15" s="246"/>
    </row>
    <row r="16" spans="1:256">
      <c r="A16" s="252"/>
      <c r="B16" s="252"/>
      <c r="C16" s="252"/>
      <c r="D16" s="252"/>
      <c r="E16" s="252"/>
      <c r="F16" s="252"/>
      <c r="G16" s="252"/>
      <c r="H16" s="252"/>
      <c r="I16" s="253"/>
      <c r="J16" s="246"/>
      <c r="K16" s="246"/>
      <c r="L16" s="246"/>
      <c r="M16" s="246"/>
      <c r="N16" s="246"/>
      <c r="O16" s="246"/>
      <c r="P16" s="246"/>
      <c r="Q16" s="246"/>
      <c r="R16" s="246"/>
      <c r="S16" s="246"/>
      <c r="T16" s="246"/>
      <c r="U16" s="246"/>
      <c r="V16" s="246"/>
      <c r="W16" s="246"/>
    </row>
    <row r="17" spans="1:23">
      <c r="A17" s="252"/>
      <c r="B17" s="252"/>
      <c r="C17" s="252"/>
      <c r="D17" s="252"/>
      <c r="E17" s="252"/>
      <c r="F17" s="252"/>
      <c r="G17" s="252"/>
      <c r="H17" s="252"/>
      <c r="I17" s="253"/>
      <c r="J17" s="246"/>
      <c r="K17" s="246"/>
      <c r="L17" s="246"/>
      <c r="M17" s="246"/>
      <c r="N17" s="246"/>
      <c r="O17" s="246"/>
      <c r="P17" s="246"/>
      <c r="Q17" s="246"/>
      <c r="R17" s="246"/>
      <c r="S17" s="246"/>
      <c r="T17" s="246"/>
      <c r="U17" s="246"/>
      <c r="V17" s="246"/>
      <c r="W17" s="246"/>
    </row>
    <row r="18" spans="1:23">
      <c r="A18" s="252"/>
      <c r="B18" s="252"/>
      <c r="C18" s="252"/>
      <c r="D18" s="252"/>
      <c r="E18" s="252"/>
      <c r="F18" s="252"/>
      <c r="G18" s="252"/>
      <c r="H18" s="252"/>
      <c r="I18" s="253"/>
      <c r="J18" s="246"/>
      <c r="K18" s="246"/>
      <c r="L18" s="246"/>
      <c r="M18" s="246"/>
      <c r="N18" s="246"/>
      <c r="O18" s="246"/>
      <c r="P18" s="246"/>
      <c r="Q18" s="246"/>
      <c r="R18" s="246"/>
      <c r="S18" s="246"/>
      <c r="T18" s="246"/>
      <c r="U18" s="246"/>
      <c r="V18" s="246"/>
      <c r="W18" s="246"/>
    </row>
    <row r="19" spans="1:23">
      <c r="A19" s="252"/>
      <c r="B19" s="252"/>
      <c r="C19" s="252"/>
      <c r="D19" s="252"/>
      <c r="E19" s="252"/>
      <c r="F19" s="252"/>
      <c r="G19" s="252"/>
      <c r="H19" s="252"/>
      <c r="I19" s="253"/>
      <c r="J19" s="246"/>
      <c r="K19" s="246"/>
      <c r="L19" s="246"/>
      <c r="M19" s="246"/>
      <c r="N19" s="246"/>
      <c r="O19" s="246"/>
      <c r="P19" s="246"/>
      <c r="Q19" s="246"/>
      <c r="R19" s="246"/>
      <c r="S19" s="246"/>
      <c r="T19" s="246"/>
      <c r="U19" s="246"/>
      <c r="V19" s="246"/>
      <c r="W19" s="246"/>
    </row>
    <row r="20" spans="1:23">
      <c r="A20" s="252"/>
      <c r="B20" s="252"/>
      <c r="C20" s="252"/>
      <c r="D20" s="252"/>
      <c r="E20" s="252"/>
      <c r="F20" s="252"/>
      <c r="G20" s="252"/>
      <c r="H20" s="252"/>
      <c r="I20" s="253"/>
      <c r="J20" s="246"/>
      <c r="K20" s="246"/>
      <c r="L20" s="246"/>
      <c r="M20" s="246"/>
      <c r="N20" s="246"/>
      <c r="O20" s="246"/>
      <c r="P20" s="246"/>
      <c r="Q20" s="246"/>
      <c r="R20" s="246"/>
      <c r="S20" s="246"/>
      <c r="T20" s="246"/>
      <c r="U20" s="246"/>
      <c r="V20" s="246"/>
      <c r="W20" s="246"/>
    </row>
    <row r="21" spans="1:23">
      <c r="A21" s="252"/>
      <c r="B21" s="252"/>
      <c r="C21" s="252"/>
      <c r="D21" s="252"/>
      <c r="E21" s="252"/>
      <c r="F21" s="252"/>
      <c r="G21" s="252"/>
      <c r="H21" s="252"/>
      <c r="I21" s="252"/>
      <c r="J21" s="246"/>
      <c r="K21" s="246"/>
      <c r="L21" s="246"/>
      <c r="M21" s="246"/>
      <c r="N21" s="246"/>
      <c r="O21" s="246"/>
      <c r="P21" s="246"/>
      <c r="Q21" s="246"/>
      <c r="R21" s="246"/>
      <c r="S21" s="246"/>
      <c r="T21" s="246"/>
      <c r="U21" s="246"/>
      <c r="V21" s="246"/>
      <c r="W21" s="246"/>
    </row>
  </sheetData>
  <mergeCells count="9">
    <mergeCell ref="A6:A8"/>
    <mergeCell ref="A9:A13"/>
    <mergeCell ref="A14:A15"/>
    <mergeCell ref="A1:A2"/>
    <mergeCell ref="B1:I2"/>
    <mergeCell ref="B3:I3"/>
    <mergeCell ref="A4:A5"/>
    <mergeCell ref="B4:I4"/>
    <mergeCell ref="B5:C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5703125" customWidth="1"/>
    <col min="18" max="18" width="13" bestFit="1" customWidth="1"/>
    <col min="19" max="19" width="15.42578125" customWidth="1"/>
    <col min="20" max="20" width="38.28515625" customWidth="1"/>
    <col min="23" max="24" width="17" customWidth="1"/>
    <col min="25" max="25" width="34.5703125" customWidth="1"/>
    <col min="28" max="29" width="16.140625" customWidth="1"/>
    <col min="30" max="30" width="37.85546875" customWidth="1"/>
    <col min="33" max="33" width="32.42578125" bestFit="1" customWidth="1"/>
    <col min="35" max="35" width="14.7109375" bestFit="1" customWidth="1"/>
  </cols>
  <sheetData>
    <row r="1" spans="1:39">
      <c r="B1" s="84" t="s">
        <v>323</v>
      </c>
      <c r="C1" s="85"/>
      <c r="D1" s="84" t="s">
        <v>324</v>
      </c>
      <c r="F1" s="753" t="s">
        <v>325</v>
      </c>
      <c r="G1" s="753"/>
      <c r="H1" s="753"/>
      <c r="I1" s="753"/>
      <c r="J1" s="753"/>
      <c r="L1" s="753" t="s">
        <v>326</v>
      </c>
      <c r="M1" s="753"/>
      <c r="N1" s="753"/>
      <c r="O1" s="753"/>
      <c r="Q1" s="753" t="s">
        <v>327</v>
      </c>
      <c r="R1" s="753"/>
      <c r="S1" s="753"/>
      <c r="T1" s="753"/>
      <c r="V1" s="753" t="s">
        <v>328</v>
      </c>
      <c r="W1" s="753"/>
      <c r="X1" s="753"/>
      <c r="Y1" s="753"/>
      <c r="AA1" s="753" t="s">
        <v>329</v>
      </c>
      <c r="AB1" s="753"/>
      <c r="AC1" s="753"/>
      <c r="AD1" s="753"/>
    </row>
    <row r="2" spans="1:39">
      <c r="B2" s="84" t="s">
        <v>330</v>
      </c>
      <c r="C2" s="85"/>
      <c r="D2" s="84" t="s">
        <v>331</v>
      </c>
      <c r="F2" s="86" t="s">
        <v>332</v>
      </c>
      <c r="G2" s="86" t="s">
        <v>333</v>
      </c>
      <c r="H2" s="86"/>
      <c r="I2" s="86" t="s">
        <v>334</v>
      </c>
      <c r="J2" s="86" t="s">
        <v>335</v>
      </c>
      <c r="L2" s="86" t="s">
        <v>332</v>
      </c>
      <c r="M2" s="86" t="s">
        <v>333</v>
      </c>
      <c r="N2" s="86"/>
      <c r="O2" s="86" t="s">
        <v>334</v>
      </c>
      <c r="Q2" s="86" t="s">
        <v>332</v>
      </c>
      <c r="R2" s="86" t="s">
        <v>333</v>
      </c>
      <c r="S2" s="86"/>
      <c r="T2" s="86" t="s">
        <v>334</v>
      </c>
      <c r="V2" s="86" t="s">
        <v>332</v>
      </c>
      <c r="W2" s="86" t="s">
        <v>333</v>
      </c>
      <c r="X2" s="86"/>
      <c r="Y2" s="86" t="s">
        <v>334</v>
      </c>
      <c r="AA2" s="86" t="s">
        <v>332</v>
      </c>
      <c r="AB2" s="86" t="s">
        <v>333</v>
      </c>
      <c r="AC2" s="86"/>
      <c r="AD2" s="86" t="s">
        <v>334</v>
      </c>
      <c r="AG2" t="s">
        <v>336</v>
      </c>
      <c r="AI2" t="s">
        <v>337</v>
      </c>
      <c r="AM2" t="s">
        <v>338</v>
      </c>
    </row>
    <row r="3" spans="1:39" ht="45">
      <c r="B3" s="84" t="s">
        <v>339</v>
      </c>
      <c r="C3" s="85"/>
      <c r="D3" s="84" t="s">
        <v>340</v>
      </c>
      <c r="F3" s="86">
        <v>1</v>
      </c>
      <c r="G3" s="86" t="s">
        <v>341</v>
      </c>
      <c r="H3" s="86" t="str">
        <f>CONCATENATE(F3,"-",G3)</f>
        <v>1-Rara vez</v>
      </c>
      <c r="I3" s="86" t="s">
        <v>342</v>
      </c>
      <c r="J3" s="86" t="s">
        <v>343</v>
      </c>
      <c r="L3" s="84">
        <v>1</v>
      </c>
      <c r="M3" s="86" t="s">
        <v>344</v>
      </c>
      <c r="N3" s="86" t="str">
        <f>CONCATENATE(L3,"-",M3)</f>
        <v>1-Insignificante</v>
      </c>
      <c r="O3" s="86" t="s">
        <v>345</v>
      </c>
      <c r="Q3" s="84">
        <v>1</v>
      </c>
      <c r="R3" s="86" t="s">
        <v>344</v>
      </c>
      <c r="S3" s="86" t="str">
        <f>CONCATENATE(Q3,"-",R3)</f>
        <v>1-Insignificante</v>
      </c>
      <c r="T3" s="86" t="s">
        <v>346</v>
      </c>
      <c r="V3" s="84">
        <v>1</v>
      </c>
      <c r="W3" s="86" t="s">
        <v>344</v>
      </c>
      <c r="X3" s="86" t="str">
        <f>CONCATENATE(V3,"-",W3)</f>
        <v>1-Insignificante</v>
      </c>
      <c r="Y3" s="86" t="s">
        <v>347</v>
      </c>
      <c r="AA3" s="84">
        <v>1</v>
      </c>
      <c r="AB3" s="86" t="s">
        <v>344</v>
      </c>
      <c r="AC3" s="86" t="str">
        <f>CONCATENATE(AA3,"-",AB3)</f>
        <v>1-Insignificante</v>
      </c>
      <c r="AD3" s="86"/>
      <c r="AG3" t="s">
        <v>348</v>
      </c>
      <c r="AI3" t="s">
        <v>349</v>
      </c>
      <c r="AK3" t="s">
        <v>119</v>
      </c>
      <c r="AM3" t="s">
        <v>85</v>
      </c>
    </row>
    <row r="4" spans="1:39" ht="45">
      <c r="B4" s="84" t="s">
        <v>350</v>
      </c>
      <c r="C4" s="85"/>
      <c r="D4" s="84" t="s">
        <v>351</v>
      </c>
      <c r="F4" s="86">
        <v>2</v>
      </c>
      <c r="G4" s="86" t="s">
        <v>352</v>
      </c>
      <c r="H4" s="86" t="str">
        <f>CONCATENATE(F4,"-",G4)</f>
        <v>2-Improbable</v>
      </c>
      <c r="I4" s="86" t="s">
        <v>353</v>
      </c>
      <c r="J4" s="86" t="s">
        <v>354</v>
      </c>
      <c r="L4" s="86">
        <v>2</v>
      </c>
      <c r="M4" s="86" t="s">
        <v>355</v>
      </c>
      <c r="N4" s="86" t="str">
        <f>CONCATENATE(L4,"-",M4)</f>
        <v>2-Menor</v>
      </c>
      <c r="O4" s="86" t="s">
        <v>356</v>
      </c>
      <c r="Q4" s="86">
        <v>2</v>
      </c>
      <c r="R4" s="86" t="s">
        <v>355</v>
      </c>
      <c r="S4" s="86" t="str">
        <f>CONCATENATE(Q4,"-",R4)</f>
        <v>2-Menor</v>
      </c>
      <c r="T4" s="86" t="s">
        <v>357</v>
      </c>
      <c r="V4" s="86">
        <v>2</v>
      </c>
      <c r="W4" s="86" t="s">
        <v>355</v>
      </c>
      <c r="X4" s="86" t="str">
        <f>CONCATENATE(V4,"-",W4)</f>
        <v>2-Menor</v>
      </c>
      <c r="Y4" s="86" t="s">
        <v>358</v>
      </c>
      <c r="AA4" s="86">
        <v>2</v>
      </c>
      <c r="AB4" s="86" t="s">
        <v>355</v>
      </c>
      <c r="AC4" s="86" t="str">
        <f>CONCATENATE(AA4,"-",AB4)</f>
        <v>2-Menor</v>
      </c>
      <c r="AD4" s="86"/>
      <c r="AG4" t="s">
        <v>359</v>
      </c>
      <c r="AI4" t="s">
        <v>360</v>
      </c>
      <c r="AK4" t="s">
        <v>118</v>
      </c>
    </row>
    <row r="5" spans="1:39" ht="45">
      <c r="B5" s="84" t="s">
        <v>361</v>
      </c>
      <c r="C5" s="85"/>
      <c r="D5" s="84" t="s">
        <v>222</v>
      </c>
      <c r="F5" s="86">
        <v>3</v>
      </c>
      <c r="G5" s="86" t="s">
        <v>362</v>
      </c>
      <c r="H5" s="86" t="str">
        <f>CONCATENATE(F5,"-",G5)</f>
        <v>3-Posible</v>
      </c>
      <c r="I5" s="86" t="s">
        <v>363</v>
      </c>
      <c r="J5" s="86" t="s">
        <v>364</v>
      </c>
      <c r="L5" s="86">
        <v>3</v>
      </c>
      <c r="M5" s="86" t="s">
        <v>144</v>
      </c>
      <c r="N5" s="86" t="str">
        <f>CONCATENATE(L5,"-",M5)</f>
        <v>3-Moderado</v>
      </c>
      <c r="O5" s="86" t="s">
        <v>365</v>
      </c>
      <c r="Q5" s="86">
        <v>3</v>
      </c>
      <c r="R5" s="86" t="s">
        <v>144</v>
      </c>
      <c r="S5" s="86" t="str">
        <f>CONCATENATE(Q5,"-",R5)</f>
        <v>3-Moderado</v>
      </c>
      <c r="T5" s="86" t="s">
        <v>366</v>
      </c>
      <c r="V5" s="86">
        <v>3</v>
      </c>
      <c r="W5" s="86" t="s">
        <v>144</v>
      </c>
      <c r="X5" s="86" t="str">
        <f>CONCATENATE(V5,"-",W5)</f>
        <v>3-Moderado</v>
      </c>
      <c r="Y5" s="86" t="s">
        <v>367</v>
      </c>
      <c r="AA5" s="86">
        <v>3</v>
      </c>
      <c r="AB5" s="86" t="s">
        <v>144</v>
      </c>
      <c r="AC5" s="86" t="str">
        <f>CONCATENATE(AA5,"-",AB5)</f>
        <v>3-Moderado</v>
      </c>
      <c r="AD5" s="86" t="s">
        <v>368</v>
      </c>
      <c r="AG5" t="s">
        <v>369</v>
      </c>
      <c r="AI5" t="s">
        <v>370</v>
      </c>
    </row>
    <row r="6" spans="1:39" ht="45">
      <c r="B6" s="84" t="s">
        <v>371</v>
      </c>
      <c r="C6" s="85"/>
      <c r="D6" s="84" t="s">
        <v>372</v>
      </c>
      <c r="F6" s="86">
        <v>4</v>
      </c>
      <c r="G6" s="86" t="s">
        <v>373</v>
      </c>
      <c r="H6" s="86" t="str">
        <f>CONCATENATE(F6,"-",G6)</f>
        <v>4-Probable</v>
      </c>
      <c r="I6" s="86" t="s">
        <v>374</v>
      </c>
      <c r="J6" s="86" t="s">
        <v>375</v>
      </c>
      <c r="L6" s="86">
        <v>4</v>
      </c>
      <c r="M6" s="86" t="s">
        <v>213</v>
      </c>
      <c r="N6" s="86" t="str">
        <f>CONCATENATE(L6,"-",M6)</f>
        <v>4-Mayor</v>
      </c>
      <c r="O6" s="86" t="s">
        <v>376</v>
      </c>
      <c r="Q6" s="86">
        <v>4</v>
      </c>
      <c r="R6" s="86" t="s">
        <v>213</v>
      </c>
      <c r="S6" s="86" t="str">
        <f>CONCATENATE(Q6,"-",R6)</f>
        <v>4-Mayor</v>
      </c>
      <c r="T6" s="86" t="s">
        <v>377</v>
      </c>
      <c r="V6" s="86">
        <v>4</v>
      </c>
      <c r="W6" s="86" t="s">
        <v>213</v>
      </c>
      <c r="X6" s="86" t="str">
        <f>CONCATENATE(V6,"-",W6)</f>
        <v>4-Mayor</v>
      </c>
      <c r="Y6" s="86" t="s">
        <v>378</v>
      </c>
      <c r="AA6" s="86">
        <v>4</v>
      </c>
      <c r="AB6" s="86" t="s">
        <v>213</v>
      </c>
      <c r="AC6" s="86" t="str">
        <f>CONCATENATE(AA6,"-",AB6)</f>
        <v>4-Mayor</v>
      </c>
      <c r="AD6" s="86" t="s">
        <v>379</v>
      </c>
      <c r="AG6" t="s">
        <v>351</v>
      </c>
      <c r="AI6" t="s">
        <v>380</v>
      </c>
    </row>
    <row r="7" spans="1:39" ht="45">
      <c r="B7" s="87" t="s">
        <v>381</v>
      </c>
      <c r="D7" s="84" t="s">
        <v>382</v>
      </c>
      <c r="F7" s="86">
        <v>5</v>
      </c>
      <c r="G7" s="86" t="s">
        <v>383</v>
      </c>
      <c r="H7" s="86" t="str">
        <f>CONCATENATE(F7,"-",G7)</f>
        <v>5-Casi seguro</v>
      </c>
      <c r="I7" s="86" t="s">
        <v>384</v>
      </c>
      <c r="J7" s="86" t="s">
        <v>385</v>
      </c>
      <c r="L7" s="86">
        <v>5</v>
      </c>
      <c r="M7" s="86" t="s">
        <v>386</v>
      </c>
      <c r="N7" s="86" t="str">
        <f>CONCATENATE(L7,"-",M7)</f>
        <v>5-Catastrofico</v>
      </c>
      <c r="O7" s="86" t="s">
        <v>387</v>
      </c>
      <c r="Q7" s="86">
        <v>5</v>
      </c>
      <c r="R7" s="86" t="s">
        <v>386</v>
      </c>
      <c r="S7" s="86" t="str">
        <f>CONCATENATE(Q7,"-",R7)</f>
        <v>5-Catastrofico</v>
      </c>
      <c r="T7" s="86" t="s">
        <v>388</v>
      </c>
      <c r="V7" s="86">
        <v>5</v>
      </c>
      <c r="W7" s="86" t="s">
        <v>386</v>
      </c>
      <c r="X7" s="86" t="str">
        <f>CONCATENATE(V7,"-",W7)</f>
        <v>5-Catastrofico</v>
      </c>
      <c r="Y7" s="86" t="s">
        <v>389</v>
      </c>
      <c r="AA7" s="86">
        <v>5</v>
      </c>
      <c r="AB7" s="86" t="s">
        <v>386</v>
      </c>
      <c r="AC7" s="86" t="str">
        <f>CONCATENATE(AA7,"-",AB7)</f>
        <v>5-Catastrofico</v>
      </c>
      <c r="AD7" s="86" t="s">
        <v>390</v>
      </c>
    </row>
    <row r="8" spans="1:39">
      <c r="B8" s="87" t="s">
        <v>391</v>
      </c>
      <c r="D8" s="87" t="s">
        <v>392</v>
      </c>
    </row>
    <row r="15" spans="1:39">
      <c r="A15" s="754" t="s">
        <v>325</v>
      </c>
      <c r="B15" s="88"/>
      <c r="C15" s="755" t="s">
        <v>85</v>
      </c>
      <c r="D15" s="755"/>
      <c r="E15" s="755"/>
      <c r="F15" s="755"/>
      <c r="G15" s="755"/>
    </row>
    <row r="16" spans="1:39">
      <c r="A16" s="754"/>
      <c r="B16" s="88"/>
      <c r="C16" s="88" t="s">
        <v>393</v>
      </c>
      <c r="D16" s="88" t="s">
        <v>394</v>
      </c>
      <c r="E16" s="88" t="s">
        <v>395</v>
      </c>
      <c r="F16" s="88" t="s">
        <v>396</v>
      </c>
      <c r="G16" s="88" t="s">
        <v>397</v>
      </c>
    </row>
    <row r="17" spans="1:7">
      <c r="A17" s="754"/>
      <c r="B17" s="88" t="s">
        <v>398</v>
      </c>
      <c r="C17" s="89">
        <v>1</v>
      </c>
      <c r="D17" s="89">
        <v>2</v>
      </c>
      <c r="E17" s="90">
        <v>3</v>
      </c>
      <c r="F17" s="91">
        <v>4</v>
      </c>
      <c r="G17" s="92">
        <v>5</v>
      </c>
    </row>
    <row r="18" spans="1:7">
      <c r="A18" s="754"/>
      <c r="B18" s="88" t="s">
        <v>209</v>
      </c>
      <c r="C18" s="93">
        <v>2</v>
      </c>
      <c r="D18" s="93">
        <v>4</v>
      </c>
      <c r="E18" s="90">
        <v>6</v>
      </c>
      <c r="F18" s="94">
        <v>8</v>
      </c>
      <c r="G18" s="92">
        <v>10</v>
      </c>
    </row>
    <row r="19" spans="1:7">
      <c r="A19" s="754"/>
      <c r="B19" s="88" t="s">
        <v>173</v>
      </c>
      <c r="C19" s="93">
        <v>3</v>
      </c>
      <c r="D19" s="90">
        <v>6</v>
      </c>
      <c r="E19" s="94">
        <v>9</v>
      </c>
      <c r="F19" s="92">
        <v>12</v>
      </c>
      <c r="G19" s="92">
        <v>15</v>
      </c>
    </row>
    <row r="20" spans="1:7">
      <c r="A20" s="754"/>
      <c r="B20" s="88" t="s">
        <v>399</v>
      </c>
      <c r="C20" s="90">
        <v>4</v>
      </c>
      <c r="D20" s="94">
        <v>8</v>
      </c>
      <c r="E20" s="94">
        <v>12</v>
      </c>
      <c r="F20" s="92">
        <v>16</v>
      </c>
      <c r="G20" s="95">
        <v>20</v>
      </c>
    </row>
    <row r="21" spans="1:7">
      <c r="A21" s="754"/>
      <c r="B21" s="88" t="s">
        <v>400</v>
      </c>
      <c r="C21" s="94">
        <v>5</v>
      </c>
      <c r="D21" s="94">
        <v>10</v>
      </c>
      <c r="E21" s="92">
        <v>15</v>
      </c>
      <c r="F21" s="92">
        <v>20</v>
      </c>
      <c r="G21" s="95">
        <v>25</v>
      </c>
    </row>
    <row r="25" spans="1:7">
      <c r="B25" t="s">
        <v>401</v>
      </c>
      <c r="C25" t="s">
        <v>402</v>
      </c>
      <c r="D25">
        <v>11</v>
      </c>
      <c r="E25" t="s">
        <v>403</v>
      </c>
      <c r="F25">
        <v>1</v>
      </c>
    </row>
    <row r="26" spans="1:7">
      <c r="C26" t="s">
        <v>404</v>
      </c>
      <c r="D26">
        <v>12</v>
      </c>
      <c r="E26" t="s">
        <v>405</v>
      </c>
      <c r="F26">
        <v>2</v>
      </c>
    </row>
    <row r="27" spans="1:7">
      <c r="C27" t="s">
        <v>406</v>
      </c>
      <c r="D27">
        <v>13</v>
      </c>
      <c r="E27" t="s">
        <v>407</v>
      </c>
      <c r="F27">
        <v>3</v>
      </c>
    </row>
    <row r="28" spans="1:7">
      <c r="C28" t="s">
        <v>408</v>
      </c>
      <c r="D28">
        <v>14</v>
      </c>
      <c r="E28" t="s">
        <v>409</v>
      </c>
      <c r="F28">
        <v>4</v>
      </c>
    </row>
    <row r="29" spans="1:7">
      <c r="C29" t="s">
        <v>410</v>
      </c>
      <c r="D29">
        <v>15</v>
      </c>
      <c r="E29" t="s">
        <v>411</v>
      </c>
      <c r="F29">
        <v>5</v>
      </c>
    </row>
    <row r="30" spans="1:7">
      <c r="B30" t="s">
        <v>412</v>
      </c>
      <c r="C30" t="s">
        <v>402</v>
      </c>
      <c r="D30">
        <v>21</v>
      </c>
      <c r="E30" t="s">
        <v>405</v>
      </c>
      <c r="F30">
        <v>6</v>
      </c>
    </row>
    <row r="31" spans="1:7">
      <c r="C31" t="s">
        <v>404</v>
      </c>
      <c r="D31">
        <v>22</v>
      </c>
      <c r="E31" t="s">
        <v>413</v>
      </c>
      <c r="F31">
        <v>7</v>
      </c>
    </row>
    <row r="32" spans="1:7">
      <c r="C32" t="s">
        <v>406</v>
      </c>
      <c r="D32">
        <v>23</v>
      </c>
      <c r="E32" t="s">
        <v>414</v>
      </c>
      <c r="F32">
        <v>8</v>
      </c>
    </row>
    <row r="33" spans="2:6">
      <c r="C33" t="s">
        <v>408</v>
      </c>
      <c r="D33">
        <v>24</v>
      </c>
      <c r="E33" t="s">
        <v>415</v>
      </c>
      <c r="F33">
        <v>9</v>
      </c>
    </row>
    <row r="34" spans="2:6">
      <c r="C34" t="s">
        <v>410</v>
      </c>
      <c r="D34">
        <v>25</v>
      </c>
      <c r="E34" t="s">
        <v>416</v>
      </c>
      <c r="F34">
        <v>10</v>
      </c>
    </row>
    <row r="35" spans="2:6">
      <c r="B35" t="s">
        <v>417</v>
      </c>
      <c r="C35" t="s">
        <v>402</v>
      </c>
      <c r="D35">
        <v>31</v>
      </c>
      <c r="E35" t="s">
        <v>418</v>
      </c>
      <c r="F35">
        <v>11</v>
      </c>
    </row>
    <row r="36" spans="2:6">
      <c r="C36" t="s">
        <v>404</v>
      </c>
      <c r="D36">
        <v>32</v>
      </c>
      <c r="E36" t="s">
        <v>414</v>
      </c>
      <c r="F36">
        <v>12</v>
      </c>
    </row>
    <row r="37" spans="2:6">
      <c r="C37" t="s">
        <v>406</v>
      </c>
      <c r="D37">
        <v>33</v>
      </c>
      <c r="E37" t="s">
        <v>419</v>
      </c>
      <c r="F37">
        <v>13</v>
      </c>
    </row>
    <row r="38" spans="2:6">
      <c r="C38" t="s">
        <v>408</v>
      </c>
      <c r="D38">
        <v>34</v>
      </c>
      <c r="E38" t="s">
        <v>420</v>
      </c>
      <c r="F38">
        <v>14</v>
      </c>
    </row>
    <row r="39" spans="2:6">
      <c r="C39" t="s">
        <v>410</v>
      </c>
      <c r="D39">
        <v>35</v>
      </c>
      <c r="E39" t="s">
        <v>421</v>
      </c>
      <c r="F39">
        <v>15</v>
      </c>
    </row>
    <row r="40" spans="2:6">
      <c r="B40" t="s">
        <v>422</v>
      </c>
      <c r="C40" t="s">
        <v>402</v>
      </c>
      <c r="D40">
        <v>41</v>
      </c>
      <c r="E40" t="s">
        <v>423</v>
      </c>
      <c r="F40">
        <v>16</v>
      </c>
    </row>
    <row r="41" spans="2:6">
      <c r="C41" t="s">
        <v>404</v>
      </c>
      <c r="D41">
        <v>42</v>
      </c>
      <c r="E41" t="s">
        <v>415</v>
      </c>
      <c r="F41">
        <v>17</v>
      </c>
    </row>
    <row r="42" spans="2:6">
      <c r="C42" t="s">
        <v>406</v>
      </c>
      <c r="D42">
        <v>43</v>
      </c>
      <c r="E42" t="s">
        <v>424</v>
      </c>
      <c r="F42">
        <v>18</v>
      </c>
    </row>
    <row r="43" spans="2:6">
      <c r="C43" t="s">
        <v>408</v>
      </c>
      <c r="D43">
        <v>44</v>
      </c>
      <c r="E43" t="s">
        <v>425</v>
      </c>
      <c r="F43">
        <v>19</v>
      </c>
    </row>
    <row r="44" spans="2:6">
      <c r="C44" t="s">
        <v>410</v>
      </c>
      <c r="D44">
        <v>45</v>
      </c>
      <c r="E44" t="s">
        <v>205</v>
      </c>
      <c r="F44">
        <v>20</v>
      </c>
    </row>
    <row r="45" spans="2:6">
      <c r="B45" t="s">
        <v>426</v>
      </c>
      <c r="C45" t="s">
        <v>402</v>
      </c>
      <c r="D45">
        <v>51</v>
      </c>
      <c r="E45" t="s">
        <v>427</v>
      </c>
      <c r="F45">
        <v>21</v>
      </c>
    </row>
    <row r="46" spans="2:6">
      <c r="C46" t="s">
        <v>404</v>
      </c>
      <c r="D46">
        <v>52</v>
      </c>
      <c r="E46" t="s">
        <v>225</v>
      </c>
      <c r="F46">
        <v>22</v>
      </c>
    </row>
    <row r="47" spans="2:6">
      <c r="C47" t="s">
        <v>406</v>
      </c>
      <c r="D47">
        <v>53</v>
      </c>
      <c r="E47" t="s">
        <v>421</v>
      </c>
      <c r="F47">
        <v>23</v>
      </c>
    </row>
    <row r="48" spans="2:6">
      <c r="C48" t="s">
        <v>408</v>
      </c>
      <c r="D48">
        <v>54</v>
      </c>
      <c r="E48" t="s">
        <v>205</v>
      </c>
      <c r="F48">
        <v>24</v>
      </c>
    </row>
    <row r="49" spans="2:6">
      <c r="C49" t="s">
        <v>410</v>
      </c>
      <c r="D49">
        <v>55</v>
      </c>
      <c r="E49" t="s">
        <v>428</v>
      </c>
      <c r="F49">
        <v>25</v>
      </c>
    </row>
    <row r="53" spans="2:6">
      <c r="B53" t="s">
        <v>401</v>
      </c>
      <c r="C53" t="s">
        <v>429</v>
      </c>
      <c r="D53">
        <v>5</v>
      </c>
      <c r="E53" t="s">
        <v>430</v>
      </c>
    </row>
    <row r="54" spans="2:6">
      <c r="C54" t="s">
        <v>431</v>
      </c>
      <c r="D54">
        <v>10</v>
      </c>
      <c r="E54" t="s">
        <v>225</v>
      </c>
    </row>
    <row r="55" spans="2:6">
      <c r="C55" t="s">
        <v>432</v>
      </c>
      <c r="D55">
        <v>20</v>
      </c>
      <c r="E55" t="s">
        <v>205</v>
      </c>
    </row>
    <row r="56" spans="2:6">
      <c r="B56" t="s">
        <v>412</v>
      </c>
      <c r="C56" t="s">
        <v>433</v>
      </c>
      <c r="D56">
        <v>10</v>
      </c>
      <c r="E56" t="s">
        <v>434</v>
      </c>
    </row>
    <row r="57" spans="2:6">
      <c r="C57" t="s">
        <v>435</v>
      </c>
      <c r="D57">
        <v>20</v>
      </c>
      <c r="E57" t="s">
        <v>436</v>
      </c>
    </row>
    <row r="58" spans="2:6">
      <c r="C58" t="s">
        <v>437</v>
      </c>
      <c r="D58">
        <v>40</v>
      </c>
      <c r="E58" t="s">
        <v>438</v>
      </c>
    </row>
    <row r="59" spans="2:6">
      <c r="B59" t="s">
        <v>417</v>
      </c>
      <c r="C59" t="s">
        <v>433</v>
      </c>
      <c r="D59">
        <v>15</v>
      </c>
      <c r="E59" t="s">
        <v>439</v>
      </c>
    </row>
    <row r="60" spans="2:6">
      <c r="C60" t="s">
        <v>435</v>
      </c>
      <c r="D60">
        <v>30</v>
      </c>
      <c r="E60" t="s">
        <v>440</v>
      </c>
    </row>
    <row r="61" spans="2:6">
      <c r="C61" t="s">
        <v>437</v>
      </c>
      <c r="D61">
        <v>60</v>
      </c>
      <c r="E61" t="s">
        <v>240</v>
      </c>
    </row>
    <row r="62" spans="2:6">
      <c r="B62" t="s">
        <v>422</v>
      </c>
      <c r="C62" t="s">
        <v>433</v>
      </c>
      <c r="D62">
        <v>20</v>
      </c>
      <c r="E62" t="s">
        <v>436</v>
      </c>
    </row>
    <row r="63" spans="2:6">
      <c r="C63" t="s">
        <v>435</v>
      </c>
      <c r="D63">
        <v>40</v>
      </c>
      <c r="E63" t="s">
        <v>438</v>
      </c>
    </row>
    <row r="64" spans="2:6">
      <c r="C64" t="s">
        <v>437</v>
      </c>
      <c r="D64">
        <v>80</v>
      </c>
      <c r="E64" t="s">
        <v>441</v>
      </c>
    </row>
    <row r="65" spans="2:5">
      <c r="B65" t="s">
        <v>426</v>
      </c>
      <c r="C65" t="s">
        <v>433</v>
      </c>
      <c r="D65">
        <v>25</v>
      </c>
      <c r="E65" t="s">
        <v>428</v>
      </c>
    </row>
    <row r="66" spans="2:5">
      <c r="C66" t="s">
        <v>435</v>
      </c>
      <c r="D66">
        <v>50</v>
      </c>
      <c r="E66" t="s">
        <v>442</v>
      </c>
    </row>
    <row r="67" spans="2:5">
      <c r="C67" t="s">
        <v>437</v>
      </c>
      <c r="D67">
        <v>100</v>
      </c>
      <c r="E67" t="s">
        <v>443</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Cristian Chavez Salas</cp:lastModifiedBy>
  <cp:lastPrinted>2019-01-30T16:42:27Z</cp:lastPrinted>
  <dcterms:created xsi:type="dcterms:W3CDTF">2017-01-23T15:51:20Z</dcterms:created>
  <dcterms:modified xsi:type="dcterms:W3CDTF">2021-01-04T17:31:24Z</dcterms:modified>
</cp:coreProperties>
</file>